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https://gfscia-my.sharepoint.com/personal/apillers_greatamerica_com/Documents/"/>
    </mc:Choice>
  </mc:AlternateContent>
  <xr:revisionPtr revIDLastSave="0" documentId="8_{AFE83A10-509C-49F4-99DB-3DD0E8750FE0}" xr6:coauthVersionLast="47" xr6:coauthVersionMax="47" xr10:uidLastSave="{00000000-0000-0000-0000-000000000000}"/>
  <workbookProtection workbookAlgorithmName="SHA-512" workbookHashValue="7GBnBy/di0zXBMTCZvrjqhCLUVvtKQsMB6DGbtH4lq823/2PMsNaXFs1yjqvgRo7n8OXGPekFFnf96loNOSFsA==" workbookSaltValue="JMo6sqe5TxeXyNISRxRs3w==" workbookSpinCount="100000" lockStructure="1"/>
  <bookViews>
    <workbookView xWindow="-108" yWindow="-108" windowWidth="23256" windowHeight="12456" tabRatio="818" activeTab="3" xr2:uid="{00000000-000D-0000-FFFF-FFFF00000000}"/>
  </bookViews>
  <sheets>
    <sheet name="Inputs" sheetId="6" r:id="rId1"/>
    <sheet name="180 Day Promo" sheetId="4" state="hidden" r:id="rId2"/>
    <sheet name="360 Day Promo" sheetId="5" state="hidden" r:id="rId3"/>
    <sheet name="1.99% Promo" sheetId="10" r:id="rId4"/>
    <sheet name="Application" sheetId="7" state="hidden" r:id="rId5"/>
    <sheet name="Rates" sheetId="9" state="hidden" r:id="rId6"/>
  </sheets>
  <definedNames>
    <definedName name="EQ" localSheetId="3">'1.99% Promo'!$H$15</definedName>
    <definedName name="EQ" localSheetId="1">'180 Day Promo'!$H$15</definedName>
    <definedName name="EQ" localSheetId="2">'360 Day Promo'!$H$15</definedName>
    <definedName name="_xlnm.Print_Area" localSheetId="3">'1.99% Promo'!$B$2:$G$46</definedName>
    <definedName name="_xlnm.Print_Area" localSheetId="1">'180 Day Promo'!$B$2:$G$39</definedName>
    <definedName name="_xlnm.Print_Area" localSheetId="2">'360 Day Promo'!$B$2:$G$39</definedName>
    <definedName name="_xlnm.Print_Area" localSheetId="0">Inputs!$B$1:$D$32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10" l="1"/>
  <c r="B16" i="10"/>
  <c r="G10" i="9"/>
  <c r="C5" i="9" l="1"/>
  <c r="E14" i="10" l="1"/>
  <c r="C4" i="9"/>
  <c r="D28" i="10" l="1"/>
  <c r="F28" i="10"/>
  <c r="B14" i="10"/>
  <c r="G35" i="10"/>
  <c r="B32" i="10"/>
  <c r="E10" i="10"/>
  <c r="E9" i="10"/>
  <c r="E8" i="10"/>
  <c r="B8" i="10"/>
  <c r="E7" i="10"/>
  <c r="B7" i="10"/>
  <c r="E6" i="10"/>
  <c r="B6" i="10"/>
  <c r="N36" i="7"/>
  <c r="I36" i="7"/>
  <c r="M16" i="7"/>
  <c r="J16" i="7"/>
  <c r="M12" i="7"/>
  <c r="B12" i="7"/>
  <c r="B10" i="7"/>
  <c r="I7" i="7"/>
  <c r="B7" i="7"/>
  <c r="B5" i="7"/>
  <c r="D24" i="10" l="1"/>
  <c r="D26" i="10"/>
  <c r="D22" i="10"/>
  <c r="B39" i="10"/>
  <c r="F26" i="10"/>
  <c r="F24" i="10"/>
  <c r="F22" i="10"/>
  <c r="F30" i="10"/>
  <c r="G29" i="5"/>
  <c r="E14" i="5" l="1"/>
  <c r="F22" i="5" s="1"/>
  <c r="B14" i="5"/>
  <c r="E10" i="5"/>
  <c r="E9" i="5"/>
  <c r="E8" i="5"/>
  <c r="B8" i="5"/>
  <c r="E7" i="5"/>
  <c r="B7" i="5"/>
  <c r="E6" i="5"/>
  <c r="B6" i="5"/>
  <c r="E14" i="4"/>
  <c r="F22" i="4" s="1"/>
  <c r="B14" i="4"/>
  <c r="E10" i="4"/>
  <c r="E9" i="4"/>
  <c r="E8" i="4"/>
  <c r="E7" i="4"/>
  <c r="E6" i="4"/>
  <c r="B8" i="4"/>
  <c r="B7" i="4"/>
  <c r="B6" i="4"/>
  <c r="B16" i="5" l="1"/>
  <c r="B25" i="5"/>
  <c r="B25" i="4"/>
</calcChain>
</file>

<file path=xl/sharedStrings.xml><?xml version="1.0" encoding="utf-8"?>
<sst xmlns="http://schemas.openxmlformats.org/spreadsheetml/2006/main" count="186" uniqueCount="120">
  <si>
    <t>DEALER INFORMATION</t>
  </si>
  <si>
    <t>Dealer Name</t>
  </si>
  <si>
    <t>Contact Name</t>
  </si>
  <si>
    <t>Contact Email</t>
  </si>
  <si>
    <t>CUSTOMER INFORMATION</t>
  </si>
  <si>
    <t>Customer Name</t>
  </si>
  <si>
    <t>Customer Address</t>
  </si>
  <si>
    <t>Customer City, State, Zip</t>
  </si>
  <si>
    <t>Customer Phone</t>
  </si>
  <si>
    <t>Customer Email</t>
  </si>
  <si>
    <t>EQUIPMENT INFORMATION</t>
  </si>
  <si>
    <t>Equipment Description</t>
  </si>
  <si>
    <t>Equipment Cost</t>
  </si>
  <si>
    <t>Phone: 800-945-2644</t>
  </si>
  <si>
    <t>Fax: 855-636-9493</t>
  </si>
  <si>
    <t>financesupport@accountservicing.com</t>
  </si>
  <si>
    <t>FINANCE QUOTE</t>
  </si>
  <si>
    <t>FINANCING OPTIONS FOR</t>
  </si>
  <si>
    <t>EQUIPMENT DESCRIPTION</t>
  </si>
  <si>
    <t>EQUIPMENT COST</t>
  </si>
  <si>
    <t>NO MONEY DOWN
NO PAYMENTS FOR 180 DAYS</t>
  </si>
  <si>
    <t>PROGRAM</t>
  </si>
  <si>
    <t>RATE*</t>
  </si>
  <si>
    <t>ANNUAL PAYMENTS</t>
  </si>
  <si>
    <t>3 ANNUAL PAYMENTS</t>
  </si>
  <si>
    <t>*Based on suppliers quoted price to you of items to be financed. The actual yield to GreatAmerica may vary.</t>
  </si>
  <si>
    <t>- Financing underwritten by GreatAmerica Financial Services</t>
  </si>
  <si>
    <t>- $10,000 minimum deal size</t>
  </si>
  <si>
    <t>- First annual payment due 180 days from signing</t>
  </si>
  <si>
    <t>- Pricing effective through 3/31/22</t>
  </si>
  <si>
    <t>- One-time origination fee will apply</t>
  </si>
  <si>
    <t>- Rates subject to change without notice</t>
  </si>
  <si>
    <t>- Applicable taxes to be added</t>
  </si>
  <si>
    <t>- Additional structures available upon request</t>
  </si>
  <si>
    <t>- All quotes are subject to credit review, documentation and verification</t>
  </si>
  <si>
    <t>Phone: 866-288-9957</t>
  </si>
  <si>
    <t>smgcredit@greatamerica.com</t>
  </si>
  <si>
    <t>- Down payment due at signing, first annual payment due in 360 days</t>
  </si>
  <si>
    <t>RATE</t>
  </si>
  <si>
    <t>6 ANNUAL PAYMENTS</t>
  </si>
  <si>
    <t>5 ANNUAL PAYMENTS</t>
  </si>
  <si>
    <t>4 ANNUAL PAYMENTS</t>
  </si>
  <si>
    <t>- First payment due 30 days from signing</t>
  </si>
  <si>
    <t xml:space="preserve">- Promotional finance rates are for new orders only and allow up to 10% </t>
  </si>
  <si>
    <t xml:space="preserve">of the order total to be labor/installation. If labor is more than 10% </t>
  </si>
  <si>
    <t>of the order, the overage will be financed at standard rates.</t>
  </si>
  <si>
    <t>- Down payment due at signing, first annual payment due in 180 days</t>
  </si>
  <si>
    <t>Program</t>
  </si>
  <si>
    <t>Term</t>
  </si>
  <si>
    <t>180 Day Promo</t>
  </si>
  <si>
    <t>VENDOR INFORMATION</t>
  </si>
  <si>
    <t>360 Day Promo</t>
  </si>
  <si>
    <t>Vendor Name</t>
  </si>
  <si>
    <t>Vendor Address</t>
  </si>
  <si>
    <t>Vendor Phone</t>
  </si>
  <si>
    <t>4 Annuals</t>
  </si>
  <si>
    <t>5 Annuals</t>
  </si>
  <si>
    <t>Sales Rep Name</t>
  </si>
  <si>
    <t>Sales Rep Email</t>
  </si>
  <si>
    <t>Sales Rep Phone</t>
  </si>
  <si>
    <t>6 Annuals</t>
  </si>
  <si>
    <t>Full Legal Name of Business</t>
  </si>
  <si>
    <t>Billing Address</t>
  </si>
  <si>
    <t xml:space="preserve"> </t>
  </si>
  <si>
    <t>City/State/Zip Code</t>
  </si>
  <si>
    <t>Contact Name:</t>
  </si>
  <si>
    <t>Title</t>
  </si>
  <si>
    <t>Telephone No.</t>
  </si>
  <si>
    <t>Fax No</t>
  </si>
  <si>
    <t>Cell No.</t>
  </si>
  <si>
    <t>Email Address</t>
  </si>
  <si>
    <t>Description of Business</t>
  </si>
  <si>
    <t>Prop</t>
  </si>
  <si>
    <t>Partner</t>
  </si>
  <si>
    <t>Corp</t>
  </si>
  <si>
    <t>LLC</t>
  </si>
  <si>
    <t>No. of Employees</t>
  </si>
  <si>
    <t>Year Est.</t>
  </si>
  <si>
    <t>Additional Notes</t>
  </si>
  <si>
    <t>FARM INFORMATION</t>
  </si>
  <si>
    <t>Gross Farm Sales</t>
  </si>
  <si>
    <t>Net Non-Farm Income</t>
  </si>
  <si>
    <t>Acres Owned</t>
  </si>
  <si>
    <t>Acres Rented</t>
  </si>
  <si>
    <t>County/Township</t>
  </si>
  <si>
    <t>Livestock Type</t>
  </si>
  <si>
    <t>Herd Size</t>
  </si>
  <si>
    <t>PERSONAL DATA (ON MAJOR STOCKHOLDERS, PARTNERS, OR PROPRIETORS)</t>
  </si>
  <si>
    <t>Name</t>
  </si>
  <si>
    <t>Home Address</t>
  </si>
  <si>
    <t>City</t>
  </si>
  <si>
    <t>State</t>
  </si>
  <si>
    <t>Zip Code</t>
  </si>
  <si>
    <t>Social Security No.</t>
  </si>
  <si>
    <t>EQUIPMENT</t>
  </si>
  <si>
    <t>TYPE, MAKE, MODEL, NUMBER AND INCLUDED ACCESSORIES</t>
  </si>
  <si>
    <t>SERIAL NUMBER</t>
  </si>
  <si>
    <t>NEW/USED</t>
  </si>
  <si>
    <t>FINANCE TERMS</t>
  </si>
  <si>
    <t>PROGRAM:</t>
  </si>
  <si>
    <t>TERM IN MONTHS:</t>
  </si>
  <si>
    <t>EQUIPMENT COST:</t>
  </si>
  <si>
    <t>I authorize GreatAmerica (or its designee) to review my credit, confer with the references listed, confirm any information provided and obtain information from any credit reporting agency, all in connection with extending credit and reviewing and collecting on the resulting account.</t>
  </si>
  <si>
    <t>Signed X</t>
  </si>
  <si>
    <t>Date</t>
  </si>
  <si>
    <t>Email completed credit application to GreatAmerica at financesupport@accountservicing.com</t>
  </si>
  <si>
    <t>Ag Leader Promotional Quote Tool Rates/Calculations</t>
  </si>
  <si>
    <t>Kill Date:</t>
  </si>
  <si>
    <t>Trigger:</t>
  </si>
  <si>
    <t xml:space="preserve">Equipment Cost: </t>
  </si>
  <si>
    <t>First Payment Due Upfront - Promo for December</t>
  </si>
  <si>
    <t>Qualifying Ag Leader Subsidy</t>
  </si>
  <si>
    <t>Annual Payments</t>
  </si>
  <si>
    <t xml:space="preserve"> Street Rate</t>
  </si>
  <si>
    <t>Base Payment Factor</t>
  </si>
  <si>
    <t>Ag Leader Subsidy</t>
  </si>
  <si>
    <t>Dealer Subsidy</t>
  </si>
  <si>
    <t>Total Subsidy</t>
  </si>
  <si>
    <t xml:space="preserve">Down </t>
  </si>
  <si>
    <t>Yield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</si>
</sst>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_);[Red]\(&quot;$&quot;#,##0\)"/>
    <numFmt numFmtId="8" formatCode="&quot;$&quot;#,##0.00_);[Red]\(&quot;$&quot;#,##0.00\)"/>
    <numFmt numFmtId="44" formatCode="_(&quot;$&quot;* #,##0.00_);_(&quot;$&quot;* \(#,##0.00\);_(&quot;$&quot;* &quot;-&quot;??_);_(@_)"/>
    <numFmt numFmtId="43" formatCode="_(* #,##0.00_);_(* \(#,##0.00\);_(* &quot;-&quot;??_);_(@_)"/>
    <numFmt numFmtId="164" formatCode="[$-409]mmmm\ d\,\ yyyy;@"/>
    <numFmt numFmtId="165" formatCode="&quot;$&quot;#,##0.00"/>
    <numFmt numFmtId="166" formatCode="#,##0.00&quot;£¤&quot;;[Red]\-#,##0.00&quot;£¤&quot;"/>
    <numFmt numFmtId="167" formatCode="&quot;$&quot;#,##0;[Red]\-&quot;$&quot;#,##0"/>
    <numFmt numFmtId="168" formatCode="_-* #,##0.0_-;\-* #,##0.0_-;_-* &quot;-&quot;??_-;_-@_-"/>
    <numFmt numFmtId="169" formatCode="#,##0.00&quot; $&quot;;\-#,##0.00&quot; $&quot;"/>
    <numFmt numFmtId="170" formatCode="_-* #,##0\ _F_-;\-* #,##0\ _F_-;_-* &quot;-&quot;\ _F_-;_-@_-"/>
    <numFmt numFmtId="171" formatCode="_-* #,##0.00\ _F_-;\-* #,##0.00\ _F_-;_-* &quot;-&quot;??\ _F_-;_-@_-"/>
    <numFmt numFmtId="172" formatCode="_-* #,##0\ &quot;F&quot;_-;\-* #,##0\ &quot;F&quot;_-;_-* &quot;-&quot;\ &quot;F&quot;_-;_-@_-"/>
    <numFmt numFmtId="173" formatCode="_-* #,##0.00\ &quot;F&quot;_-;\-* #,##0.00\ &quot;F&quot;_-;_-* &quot;-&quot;??\ &quot;F&quot;_-;_-@_-"/>
    <numFmt numFmtId="174" formatCode="0.00_)"/>
    <numFmt numFmtId="175" formatCode="000\-00\-0000"/>
    <numFmt numFmtId="176" formatCode="&quot;$&quot;#,##0"/>
    <numFmt numFmtId="177" formatCode="0.00000"/>
    <numFmt numFmtId="178" formatCode="0.000000"/>
  </numFmts>
  <fonts count="70">
    <font>
      <sz val="10"/>
      <name val="Arial"/>
    </font>
    <font>
      <sz val="11"/>
      <color theme="1"/>
      <name val="Calibri"/>
      <family val="2"/>
      <scheme val="minor"/>
    </font>
    <font>
      <sz val="10"/>
      <name val="Arial"/>
      <family val="2"/>
    </font>
    <font>
      <sz val="8"/>
      <name val="Arial"/>
      <family val="2"/>
    </font>
    <font>
      <sz val="10"/>
      <name val="Arial"/>
      <family val="2"/>
    </font>
    <font>
      <sz val="11"/>
      <color indexed="8"/>
      <name val="Calibri"/>
      <family val="2"/>
    </font>
    <font>
      <sz val="10"/>
      <name val="MS Sans Serif"/>
      <family val="2"/>
    </font>
    <font>
      <sz val="11"/>
      <name val="??"/>
      <family val="3"/>
      <charset val="129"/>
    </font>
    <font>
      <b/>
      <u/>
      <sz val="11"/>
      <color indexed="37"/>
      <name val="Arial"/>
      <family val="2"/>
    </font>
    <font>
      <sz val="10"/>
      <color indexed="12"/>
      <name val="Arial"/>
      <family val="2"/>
    </font>
    <font>
      <sz val="7"/>
      <name val="Small Fonts"/>
      <family val="2"/>
    </font>
    <font>
      <b/>
      <i/>
      <sz val="16"/>
      <name val="Helv"/>
    </font>
    <font>
      <sz val="10"/>
      <color indexed="8"/>
      <name val="MS Sans Serif"/>
      <family val="2"/>
    </font>
    <font>
      <sz val="8"/>
      <color indexed="12"/>
      <name val="Arial"/>
      <family val="2"/>
    </font>
    <font>
      <b/>
      <sz val="14"/>
      <name val="Arial"/>
      <family val="2"/>
    </font>
    <font>
      <sz val="6"/>
      <name val="Arial Narrow"/>
      <family val="2"/>
    </font>
    <font>
      <sz val="5"/>
      <name val="Arial"/>
      <family val="2"/>
    </font>
    <font>
      <b/>
      <sz val="9"/>
      <name val="Arial Narrow"/>
      <family val="2"/>
    </font>
    <font>
      <b/>
      <sz val="11"/>
      <name val="Arial Narrow"/>
      <family val="2"/>
    </font>
    <font>
      <sz val="7"/>
      <name val="Arial"/>
      <family val="2"/>
    </font>
    <font>
      <b/>
      <sz val="7"/>
      <name val="Arial"/>
      <family val="2"/>
    </font>
    <font>
      <sz val="6"/>
      <name val="Arial"/>
      <family val="2"/>
    </font>
    <font>
      <sz val="9"/>
      <name val="Arial"/>
      <family val="2"/>
    </font>
    <font>
      <b/>
      <sz val="10"/>
      <name val="Arial"/>
      <family val="2"/>
    </font>
    <font>
      <b/>
      <i/>
      <sz val="10"/>
      <name val="Arial"/>
      <family val="2"/>
    </font>
    <font>
      <b/>
      <sz val="9"/>
      <color indexed="9"/>
      <name val="Arial Narrow"/>
      <family val="2"/>
    </font>
    <font>
      <sz val="7"/>
      <color indexed="9"/>
      <name val="Arial"/>
      <family val="2"/>
    </font>
    <font>
      <b/>
      <sz val="12"/>
      <name val="Arial"/>
      <family val="2"/>
    </font>
    <font>
      <b/>
      <sz val="8"/>
      <name val="Arial"/>
      <family val="2"/>
    </font>
    <font>
      <sz val="11"/>
      <color theme="1"/>
      <name val="Calibri"/>
      <family val="2"/>
      <scheme val="minor"/>
    </font>
    <font>
      <sz val="10"/>
      <color theme="1"/>
      <name val="Calibri"/>
      <family val="2"/>
    </font>
    <font>
      <sz val="10"/>
      <color rgb="FF3F3F76"/>
      <name val="Calibri"/>
      <family val="2"/>
    </font>
    <font>
      <b/>
      <sz val="11"/>
      <color theme="1"/>
      <name val="Calibri"/>
      <family val="2"/>
      <scheme val="minor"/>
    </font>
    <font>
      <b/>
      <sz val="9"/>
      <color theme="0"/>
      <name val="Arial Narrow"/>
      <family val="2"/>
    </font>
    <font>
      <sz val="10"/>
      <color theme="0"/>
      <name val="Arial Narrow"/>
      <family val="2"/>
    </font>
    <font>
      <b/>
      <sz val="11"/>
      <color theme="0"/>
      <name val="Arial Narrow"/>
      <family val="2"/>
    </font>
    <font>
      <sz val="8"/>
      <color theme="0"/>
      <name val="Arial Narrow"/>
      <family val="2"/>
    </font>
    <font>
      <sz val="6"/>
      <color theme="0"/>
      <name val="Arial Narrow"/>
      <family val="2"/>
    </font>
    <font>
      <sz val="7"/>
      <color theme="0"/>
      <name val="Arial"/>
      <family val="2"/>
    </font>
    <font>
      <b/>
      <sz val="9"/>
      <color theme="0"/>
      <name val="Arial"/>
      <family val="2"/>
    </font>
    <font>
      <sz val="9"/>
      <color theme="0"/>
      <name val="Arial"/>
      <family val="2"/>
    </font>
    <font>
      <sz val="10"/>
      <color rgb="FFFF0000"/>
      <name val="Arial"/>
      <family val="2"/>
    </font>
    <font>
      <sz val="10"/>
      <color theme="0"/>
      <name val="Arial"/>
      <family val="2"/>
    </font>
    <font>
      <u/>
      <sz val="10"/>
      <color theme="10"/>
      <name val="Arial"/>
      <family val="2"/>
    </font>
    <font>
      <sz val="11"/>
      <name val="Arial"/>
      <family val="2"/>
    </font>
    <font>
      <b/>
      <u/>
      <sz val="14"/>
      <color theme="3"/>
      <name val="Arial"/>
      <family val="2"/>
    </font>
    <font>
      <b/>
      <u/>
      <sz val="12"/>
      <color theme="3"/>
      <name val="Arial"/>
      <family val="2"/>
    </font>
    <font>
      <b/>
      <u/>
      <sz val="12"/>
      <color rgb="FFFF0000"/>
      <name val="Arial"/>
      <family val="2"/>
    </font>
    <font>
      <sz val="8"/>
      <color rgb="FFFF0000"/>
      <name val="Arial"/>
      <family val="2"/>
    </font>
    <font>
      <sz val="7.75"/>
      <name val="Arial"/>
      <family val="2"/>
    </font>
    <font>
      <sz val="7.75"/>
      <color rgb="FFFF0000"/>
      <name val="Arial"/>
      <family val="2"/>
    </font>
    <font>
      <b/>
      <sz val="11"/>
      <name val="Arial"/>
      <family val="2"/>
    </font>
    <font>
      <b/>
      <sz val="16"/>
      <name val="Arial"/>
      <family val="2"/>
    </font>
    <font>
      <sz val="9"/>
      <color rgb="FFFF0000"/>
      <name val="Arial"/>
      <family val="2"/>
    </font>
    <font>
      <b/>
      <i/>
      <sz val="22"/>
      <name val="Garamond"/>
      <family val="1"/>
    </font>
    <font>
      <sz val="22"/>
      <name val="Garamond"/>
      <family val="1"/>
    </font>
    <font>
      <sz val="22"/>
      <color indexed="23"/>
      <name val="Garamond"/>
      <family val="1"/>
    </font>
    <font>
      <sz val="22"/>
      <color rgb="FFFF0000"/>
      <name val="Garamond"/>
      <family val="1"/>
    </font>
    <font>
      <b/>
      <sz val="18"/>
      <color theme="3"/>
      <name val="Arial"/>
      <family val="2"/>
    </font>
    <font>
      <b/>
      <sz val="9"/>
      <name val="Arial"/>
      <family val="2"/>
    </font>
    <font>
      <b/>
      <i/>
      <sz val="10"/>
      <name val="Calibri"/>
      <family val="2"/>
      <scheme val="minor"/>
    </font>
    <font>
      <i/>
      <sz val="10"/>
      <name val="Calibri"/>
      <family val="2"/>
      <scheme val="minor"/>
    </font>
    <font>
      <b/>
      <sz val="10"/>
      <name val="Calibri"/>
      <family val="2"/>
    </font>
    <font>
      <b/>
      <i/>
      <sz val="22"/>
      <name val="Calibri"/>
      <family val="2"/>
      <scheme val="minor"/>
    </font>
    <font>
      <sz val="10"/>
      <name val="Arial"/>
      <family val="2"/>
    </font>
    <font>
      <b/>
      <u/>
      <sz val="10"/>
      <name val="Arial"/>
      <family val="2"/>
    </font>
    <font>
      <b/>
      <i/>
      <sz val="12"/>
      <color rgb="FFFF0000"/>
      <name val="Garamond"/>
      <family val="1"/>
    </font>
    <font>
      <b/>
      <i/>
      <sz val="10"/>
      <color rgb="FFFF0000"/>
      <name val="Garamond"/>
      <family val="1"/>
    </font>
    <font>
      <b/>
      <sz val="10"/>
      <color rgb="FFFF0000"/>
      <name val="Arial"/>
      <family val="2"/>
    </font>
    <font>
      <i/>
      <sz val="10"/>
      <color theme="0"/>
      <name val="Calibri"/>
      <family val="2"/>
      <scheme val="minor"/>
    </font>
  </fonts>
  <fills count="2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4.9989318521683403E-2"/>
        <bgColor indexed="64"/>
      </patternFill>
    </fill>
  </fills>
  <borders count="54">
    <border>
      <left/>
      <right/>
      <top/>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DashDot">
        <color theme="3"/>
      </left>
      <right/>
      <top style="mediumDashDot">
        <color theme="3"/>
      </top>
      <bottom style="mediumDashDot">
        <color theme="3"/>
      </bottom>
      <diagonal/>
    </border>
    <border>
      <left/>
      <right/>
      <top style="mediumDashDot">
        <color theme="3"/>
      </top>
      <bottom style="mediumDashDot">
        <color theme="3"/>
      </bottom>
      <diagonal/>
    </border>
    <border>
      <left/>
      <right style="mediumDashDot">
        <color theme="3"/>
      </right>
      <top style="mediumDashDot">
        <color theme="3"/>
      </top>
      <bottom style="mediumDashDot">
        <color theme="3"/>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top/>
      <bottom/>
      <diagonal/>
    </border>
  </borders>
  <cellStyleXfs count="128">
    <xf numFmtId="0" fontId="0" fillId="0" borderId="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166" fontId="4" fillId="2" borderId="1">
      <alignment horizontal="center" vertical="center"/>
    </xf>
    <xf numFmtId="44" fontId="4" fillId="0" borderId="2">
      <alignment horizontal="left"/>
      <protection locked="0"/>
    </xf>
    <xf numFmtId="38" fontId="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0"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6"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8" fontId="6"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7" fillId="0" borderId="0">
      <protection locked="0"/>
    </xf>
    <xf numFmtId="168" fontId="4" fillId="0" borderId="0">
      <protection locked="0"/>
    </xf>
    <xf numFmtId="38" fontId="3" fillId="3" borderId="0" applyNumberFormat="0" applyBorder="0" applyAlignment="0" applyProtection="0"/>
    <xf numFmtId="0" fontId="8" fillId="0" borderId="0" applyNumberFormat="0" applyFill="0" applyBorder="0" applyAlignment="0" applyProtection="0"/>
    <xf numFmtId="169" fontId="4" fillId="0" borderId="0">
      <protection locked="0"/>
    </xf>
    <xf numFmtId="169" fontId="4" fillId="0" borderId="0">
      <protection locked="0"/>
    </xf>
    <xf numFmtId="0" fontId="9" fillId="0" borderId="3" applyNumberFormat="0" applyFill="0" applyAlignment="0" applyProtection="0"/>
    <xf numFmtId="10" fontId="3" fillId="4" borderId="2" applyNumberFormat="0" applyBorder="0" applyAlignment="0" applyProtection="0"/>
    <xf numFmtId="0" fontId="31" fillId="19" borderId="33" applyNumberFormat="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37" fontId="10" fillId="0" borderId="0"/>
    <xf numFmtId="174" fontId="11" fillId="0" borderId="0"/>
    <xf numFmtId="0" fontId="6" fillId="0" borderId="0"/>
    <xf numFmtId="0" fontId="4" fillId="0" borderId="0"/>
    <xf numFmtId="0" fontId="4" fillId="0" borderId="0"/>
    <xf numFmtId="0" fontId="4" fillId="0" borderId="0"/>
    <xf numFmtId="0" fontId="29" fillId="0" borderId="0"/>
    <xf numFmtId="0" fontId="4" fillId="0" borderId="0"/>
    <xf numFmtId="0" fontId="29" fillId="0" borderId="0"/>
    <xf numFmtId="0" fontId="29" fillId="0" borderId="0"/>
    <xf numFmtId="0" fontId="29" fillId="0" borderId="0"/>
    <xf numFmtId="0" fontId="4"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4" fillId="0" borderId="0"/>
    <xf numFmtId="0" fontId="4" fillId="0" borderId="0"/>
    <xf numFmtId="0" fontId="4" fillId="0" borderId="0"/>
    <xf numFmtId="0" fontId="30" fillId="0" borderId="0"/>
    <xf numFmtId="0" fontId="4" fillId="0" borderId="0"/>
    <xf numFmtId="0" fontId="4" fillId="0" borderId="0"/>
    <xf numFmtId="0" fontId="29" fillId="0" borderId="0"/>
    <xf numFmtId="0" fontId="4" fillId="0" borderId="0"/>
    <xf numFmtId="0" fontId="29" fillId="0" borderId="0"/>
    <xf numFmtId="0" fontId="4" fillId="0" borderId="0"/>
    <xf numFmtId="0" fontId="29" fillId="0" borderId="0"/>
    <xf numFmtId="0" fontId="4" fillId="0" borderId="0"/>
    <xf numFmtId="0" fontId="29" fillId="0" borderId="0"/>
    <xf numFmtId="0" fontId="4" fillId="0" borderId="0"/>
    <xf numFmtId="0" fontId="29" fillId="0" borderId="0"/>
    <xf numFmtId="0" fontId="6" fillId="0" borderId="0"/>
    <xf numFmtId="0" fontId="29" fillId="20" borderId="34" applyNumberFormat="0" applyFont="0" applyAlignment="0" applyProtection="0"/>
    <xf numFmtId="0" fontId="29" fillId="20" borderId="34" applyNumberFormat="0" applyFont="0" applyAlignment="0" applyProtection="0"/>
    <xf numFmtId="10"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2" fillId="0" borderId="0" applyNumberFormat="0" applyFill="0" applyBorder="0" applyAlignment="0" applyProtection="0"/>
    <xf numFmtId="0" fontId="32" fillId="0" borderId="35" applyNumberFormat="0" applyFill="0" applyAlignment="0" applyProtection="0"/>
    <xf numFmtId="37" fontId="3" fillId="5" borderId="0" applyNumberFormat="0" applyBorder="0" applyAlignment="0" applyProtection="0"/>
    <xf numFmtId="37" fontId="3" fillId="0" borderId="0"/>
    <xf numFmtId="3" fontId="13" fillId="0" borderId="3" applyProtection="0"/>
    <xf numFmtId="0" fontId="43" fillId="0" borderId="0" applyNumberFormat="0" applyFill="0" applyBorder="0" applyAlignment="0" applyProtection="0"/>
    <xf numFmtId="0" fontId="2" fillId="0" borderId="0"/>
    <xf numFmtId="0" fontId="2" fillId="0" borderId="0"/>
    <xf numFmtId="9" fontId="1" fillId="0" borderId="0" applyFont="0" applyFill="0" applyBorder="0" applyAlignment="0" applyProtection="0"/>
    <xf numFmtId="9" fontId="64" fillId="0" borderId="0" applyFont="0" applyFill="0" applyBorder="0" applyAlignment="0" applyProtection="0"/>
  </cellStyleXfs>
  <cellXfs count="332">
    <xf numFmtId="0" fontId="0" fillId="0" borderId="0" xfId="0"/>
    <xf numFmtId="0" fontId="19" fillId="0" borderId="7" xfId="95" applyFont="1" applyBorder="1" applyAlignment="1" applyProtection="1">
      <alignment vertical="top"/>
      <protection hidden="1"/>
    </xf>
    <xf numFmtId="0" fontId="19" fillId="0" borderId="22" xfId="95" applyFont="1" applyBorder="1" applyAlignment="1" applyProtection="1">
      <alignment vertical="top"/>
      <protection hidden="1"/>
    </xf>
    <xf numFmtId="0" fontId="19" fillId="0" borderId="26" xfId="95" applyFont="1" applyBorder="1" applyAlignment="1" applyProtection="1">
      <alignment vertical="top"/>
      <protection hidden="1"/>
    </xf>
    <xf numFmtId="0" fontId="19" fillId="0" borderId="8" xfId="95" applyFont="1" applyBorder="1" applyAlignment="1" applyProtection="1">
      <alignment vertical="top"/>
      <protection hidden="1"/>
    </xf>
    <xf numFmtId="0" fontId="19" fillId="0" borderId="18" xfId="95" applyFont="1" applyBorder="1" applyAlignment="1" applyProtection="1">
      <alignment vertical="top"/>
      <protection hidden="1"/>
    </xf>
    <xf numFmtId="0" fontId="19" fillId="0" borderId="19" xfId="95" applyFont="1" applyBorder="1" applyAlignment="1" applyProtection="1">
      <alignment vertical="top"/>
      <protection hidden="1"/>
    </xf>
    <xf numFmtId="0" fontId="19" fillId="0" borderId="20" xfId="95" applyFont="1" applyBorder="1" applyAlignment="1" applyProtection="1">
      <alignment vertical="top"/>
      <protection hidden="1"/>
    </xf>
    <xf numFmtId="0" fontId="19" fillId="0" borderId="27" xfId="95" applyFont="1" applyBorder="1" applyAlignment="1" applyProtection="1">
      <alignment vertical="top"/>
      <protection hidden="1"/>
    </xf>
    <xf numFmtId="0" fontId="19" fillId="0" borderId="28" xfId="95" applyFont="1" applyBorder="1" applyAlignment="1" applyProtection="1">
      <alignment vertical="top"/>
      <protection hidden="1"/>
    </xf>
    <xf numFmtId="0" fontId="2" fillId="0" borderId="16" xfId="95" applyFont="1" applyBorder="1" applyAlignment="1" applyProtection="1">
      <alignment horizontal="center" vertical="top"/>
      <protection locked="0"/>
    </xf>
    <xf numFmtId="0" fontId="2" fillId="0" borderId="0" xfId="0" applyFont="1" applyProtection="1">
      <protection hidden="1"/>
    </xf>
    <xf numFmtId="164" fontId="2" fillId="0" borderId="0" xfId="0" applyNumberFormat="1" applyFont="1" applyProtection="1">
      <protection hidden="1"/>
    </xf>
    <xf numFmtId="164" fontId="41" fillId="0" borderId="0" xfId="0" applyNumberFormat="1" applyFont="1" applyProtection="1">
      <protection hidden="1"/>
    </xf>
    <xf numFmtId="0" fontId="45" fillId="21" borderId="0" xfId="0" applyFont="1" applyFill="1" applyProtection="1">
      <protection hidden="1"/>
    </xf>
    <xf numFmtId="0" fontId="46" fillId="21" borderId="0" xfId="0" applyFont="1" applyFill="1" applyProtection="1">
      <protection hidden="1"/>
    </xf>
    <xf numFmtId="0" fontId="46" fillId="0" borderId="0" xfId="0" applyFont="1" applyProtection="1">
      <protection hidden="1"/>
    </xf>
    <xf numFmtId="0" fontId="47" fillId="21" borderId="0" xfId="0" applyFont="1" applyFill="1" applyProtection="1">
      <protection hidden="1"/>
    </xf>
    <xf numFmtId="0" fontId="3" fillId="0" borderId="0" xfId="0" applyFont="1" applyAlignment="1" applyProtection="1">
      <alignment vertical="center"/>
      <protection hidden="1"/>
    </xf>
    <xf numFmtId="0" fontId="48" fillId="0" borderId="0" xfId="0" applyFont="1" applyAlignment="1" applyProtection="1">
      <alignment vertical="center"/>
      <protection hidden="1"/>
    </xf>
    <xf numFmtId="0" fontId="3" fillId="0" borderId="0" xfId="0" applyFont="1" applyProtection="1">
      <protection hidden="1"/>
    </xf>
    <xf numFmtId="0" fontId="49" fillId="0" borderId="0" xfId="0" applyFont="1" applyProtection="1">
      <protection hidden="1"/>
    </xf>
    <xf numFmtId="0" fontId="50" fillId="0" borderId="0" xfId="0" applyFont="1" applyProtection="1">
      <protection hidden="1"/>
    </xf>
    <xf numFmtId="0" fontId="48" fillId="0" borderId="0" xfId="0" applyFont="1" applyProtection="1">
      <protection hidden="1"/>
    </xf>
    <xf numFmtId="0" fontId="28" fillId="6" borderId="0" xfId="0" applyFont="1" applyFill="1" applyAlignment="1" applyProtection="1">
      <alignment vertical="center"/>
      <protection hidden="1"/>
    </xf>
    <xf numFmtId="0" fontId="41" fillId="0" borderId="0" xfId="0" applyFont="1" applyProtection="1">
      <protection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wrapText="1"/>
      <protection hidden="1"/>
    </xf>
    <xf numFmtId="176" fontId="2" fillId="0" borderId="0" xfId="0" applyNumberFormat="1" applyFont="1" applyProtection="1">
      <protection hidden="1"/>
    </xf>
    <xf numFmtId="176" fontId="27" fillId="0" borderId="0" xfId="0" applyNumberFormat="1" applyFont="1" applyAlignment="1" applyProtection="1">
      <alignment horizontal="center" vertical="center" wrapText="1"/>
      <protection hidden="1"/>
    </xf>
    <xf numFmtId="176" fontId="41" fillId="0" borderId="0" xfId="0" applyNumberFormat="1" applyFont="1" applyProtection="1">
      <protection hidden="1"/>
    </xf>
    <xf numFmtId="0" fontId="53" fillId="0" borderId="0" xfId="0" applyFont="1" applyAlignment="1" applyProtection="1">
      <alignment horizontal="left" vertical="center" wrapText="1"/>
      <protection hidden="1"/>
    </xf>
    <xf numFmtId="44" fontId="27" fillId="0" borderId="0" xfId="0" applyNumberFormat="1" applyFont="1" applyAlignment="1" applyProtection="1">
      <alignment vertical="center"/>
      <protection hidden="1"/>
    </xf>
    <xf numFmtId="0" fontId="41" fillId="0" borderId="0" xfId="0" applyFont="1"/>
    <xf numFmtId="0" fontId="22" fillId="0" borderId="0" xfId="0" applyFont="1" applyAlignment="1">
      <alignment vertical="center"/>
    </xf>
    <xf numFmtId="0" fontId="48" fillId="0" borderId="0" xfId="0" applyFont="1" applyAlignment="1">
      <alignment vertical="center"/>
    </xf>
    <xf numFmtId="0" fontId="48" fillId="0" borderId="0" xfId="0" applyFont="1"/>
    <xf numFmtId="165" fontId="51" fillId="0" borderId="0" xfId="34" applyNumberFormat="1" applyFont="1" applyFill="1" applyBorder="1" applyAlignment="1" applyProtection="1">
      <alignment vertical="center"/>
    </xf>
    <xf numFmtId="0" fontId="2" fillId="0" borderId="0" xfId="0" applyFont="1"/>
    <xf numFmtId="0" fontId="53" fillId="0" borderId="0" xfId="0" applyFont="1" applyAlignment="1">
      <alignment horizontal="left" vertical="center" wrapText="1"/>
    </xf>
    <xf numFmtId="0" fontId="42" fillId="0" borderId="0" xfId="0" applyFont="1"/>
    <xf numFmtId="0" fontId="3" fillId="0" borderId="0" xfId="0" applyFont="1" applyAlignment="1">
      <alignment vertical="center"/>
    </xf>
    <xf numFmtId="0" fontId="3" fillId="0" borderId="0" xfId="0" applyFont="1"/>
    <xf numFmtId="0" fontId="22" fillId="0" borderId="0" xfId="0" applyFont="1" applyAlignment="1">
      <alignment horizontal="left" vertical="center" wrapText="1"/>
    </xf>
    <xf numFmtId="0" fontId="43" fillId="0" borderId="0" xfId="123" applyBorder="1" applyAlignment="1" applyProtection="1">
      <alignment horizontal="left"/>
      <protection hidden="1"/>
    </xf>
    <xf numFmtId="0" fontId="44" fillId="0" borderId="0" xfId="125" applyFont="1" applyAlignment="1" applyProtection="1">
      <alignment horizontal="left" vertical="center"/>
      <protection hidden="1"/>
    </xf>
    <xf numFmtId="0" fontId="55" fillId="0" borderId="0" xfId="0" applyFont="1" applyProtection="1">
      <protection hidden="1"/>
    </xf>
    <xf numFmtId="0" fontId="56" fillId="0" borderId="0" xfId="0" applyFont="1" applyProtection="1">
      <protection hidden="1"/>
    </xf>
    <xf numFmtId="0" fontId="55" fillId="0" borderId="0" xfId="0" applyFont="1"/>
    <xf numFmtId="0" fontId="57" fillId="0" borderId="0" xfId="0" applyFont="1"/>
    <xf numFmtId="0" fontId="27" fillId="0" borderId="0" xfId="124" applyFont="1" applyAlignment="1" applyProtection="1">
      <alignment horizontal="center" vertical="center"/>
      <protection hidden="1"/>
    </xf>
    <xf numFmtId="0" fontId="41" fillId="0" borderId="0" xfId="124" applyFont="1"/>
    <xf numFmtId="10" fontId="27" fillId="0" borderId="0" xfId="99" applyNumberFormat="1" applyFont="1" applyFill="1" applyBorder="1" applyAlignment="1" applyProtection="1">
      <alignment horizontal="center" vertical="center" wrapText="1"/>
      <protection hidden="1"/>
    </xf>
    <xf numFmtId="10" fontId="41" fillId="0" borderId="0" xfId="99" applyNumberFormat="1" applyFont="1" applyFill="1" applyProtection="1"/>
    <xf numFmtId="176" fontId="27" fillId="0" borderId="0" xfId="124" applyNumberFormat="1" applyFont="1" applyAlignment="1" applyProtection="1">
      <alignment horizontal="center" vertical="center" wrapText="1"/>
      <protection hidden="1"/>
    </xf>
    <xf numFmtId="176" fontId="41" fillId="0" borderId="0" xfId="124" applyNumberFormat="1" applyFont="1" applyProtection="1">
      <protection hidden="1"/>
    </xf>
    <xf numFmtId="0" fontId="20" fillId="0" borderId="36" xfId="95" applyFont="1" applyBorder="1" applyAlignment="1" applyProtection="1">
      <alignment horizontal="centerContinuous" vertical="center"/>
      <protection hidden="1"/>
    </xf>
    <xf numFmtId="0" fontId="19" fillId="0" borderId="36" xfId="95" applyFont="1" applyBorder="1" applyAlignment="1" applyProtection="1">
      <alignment horizontal="centerContinuous" vertical="center"/>
      <protection hidden="1"/>
    </xf>
    <xf numFmtId="0" fontId="19" fillId="0" borderId="49" xfId="95" applyFont="1" applyBorder="1" applyAlignment="1" applyProtection="1">
      <alignment horizontal="centerContinuous" vertical="center"/>
      <protection hidden="1"/>
    </xf>
    <xf numFmtId="0" fontId="20" fillId="0" borderId="51" xfId="95" applyFont="1" applyBorder="1" applyAlignment="1" applyProtection="1">
      <alignment horizontal="centerContinuous" vertical="center"/>
      <protection hidden="1"/>
    </xf>
    <xf numFmtId="0" fontId="20" fillId="0" borderId="9" xfId="95" applyFont="1" applyBorder="1" applyAlignment="1" applyProtection="1">
      <alignment vertical="center"/>
      <protection hidden="1"/>
    </xf>
    <xf numFmtId="0" fontId="20" fillId="0" borderId="10" xfId="95" applyFont="1" applyBorder="1" applyAlignment="1" applyProtection="1">
      <alignment vertical="center"/>
      <protection hidden="1"/>
    </xf>
    <xf numFmtId="0" fontId="19" fillId="0" borderId="10" xfId="95" applyFont="1" applyBorder="1" applyAlignment="1" applyProtection="1">
      <alignment horizontal="center" vertical="center"/>
      <protection hidden="1"/>
    </xf>
    <xf numFmtId="0" fontId="20" fillId="0" borderId="11" xfId="95" applyFont="1" applyBorder="1" applyAlignment="1" applyProtection="1">
      <alignment horizontal="center" vertical="center"/>
      <protection hidden="1"/>
    </xf>
    <xf numFmtId="10" fontId="27" fillId="0" borderId="0" xfId="126" applyNumberFormat="1" applyFont="1" applyFill="1" applyBorder="1" applyAlignment="1" applyProtection="1">
      <alignment horizontal="center" vertical="center" wrapText="1"/>
      <protection hidden="1"/>
    </xf>
    <xf numFmtId="10" fontId="41" fillId="0" borderId="0" xfId="126" applyNumberFormat="1" applyFont="1" applyFill="1" applyProtection="1"/>
    <xf numFmtId="0" fontId="0" fillId="25" borderId="2" xfId="0" applyFill="1" applyBorder="1" applyAlignment="1" applyProtection="1">
      <alignment horizontal="left" indent="1"/>
      <protection locked="0"/>
    </xf>
    <xf numFmtId="0" fontId="2" fillId="25" borderId="2" xfId="0" applyFont="1" applyFill="1" applyBorder="1" applyAlignment="1" applyProtection="1">
      <alignment horizontal="left" indent="1"/>
      <protection locked="0"/>
    </xf>
    <xf numFmtId="6" fontId="0" fillId="25" borderId="2" xfId="0" applyNumberFormat="1" applyFill="1" applyBorder="1" applyAlignment="1" applyProtection="1">
      <alignment horizontal="left" indent="1"/>
      <protection locked="0"/>
    </xf>
    <xf numFmtId="0" fontId="60" fillId="0" borderId="0" xfId="0" applyFont="1" applyAlignment="1">
      <alignment vertical="center"/>
    </xf>
    <xf numFmtId="0" fontId="61" fillId="0" borderId="0" xfId="0" quotePrefix="1" applyFont="1" applyProtection="1">
      <protection hidden="1"/>
    </xf>
    <xf numFmtId="0" fontId="61" fillId="0" borderId="0" xfId="72" applyFont="1" applyProtection="1">
      <protection hidden="1"/>
    </xf>
    <xf numFmtId="0" fontId="61" fillId="0" borderId="0" xfId="0" quotePrefix="1" applyFont="1" applyAlignment="1" applyProtection="1">
      <alignment horizontal="right"/>
      <protection hidden="1"/>
    </xf>
    <xf numFmtId="0" fontId="61" fillId="0" borderId="0" xfId="125" quotePrefix="1" applyFont="1" applyProtection="1">
      <protection hidden="1"/>
    </xf>
    <xf numFmtId="0" fontId="61" fillId="0" borderId="0" xfId="72" quotePrefix="1" applyFont="1" applyProtection="1">
      <protection hidden="1"/>
    </xf>
    <xf numFmtId="0" fontId="61" fillId="0" borderId="0" xfId="125" quotePrefix="1" applyFont="1" applyAlignment="1" applyProtection="1">
      <alignment horizontal="right"/>
      <protection hidden="1"/>
    </xf>
    <xf numFmtId="0" fontId="61" fillId="0" borderId="0" xfId="0" quotePrefix="1" applyFont="1" applyAlignment="1" applyProtection="1">
      <alignment horizontal="left"/>
      <protection hidden="1"/>
    </xf>
    <xf numFmtId="0" fontId="59" fillId="0" borderId="0" xfId="0" applyFont="1" applyAlignment="1">
      <alignment vertical="center"/>
    </xf>
    <xf numFmtId="0" fontId="2" fillId="6" borderId="4" xfId="125" applyFill="1" applyBorder="1" applyAlignment="1">
      <alignment vertical="top"/>
    </xf>
    <xf numFmtId="0" fontId="2" fillId="6" borderId="5" xfId="125" applyFill="1" applyBorder="1" applyAlignment="1">
      <alignment vertical="top"/>
    </xf>
    <xf numFmtId="0" fontId="14" fillId="6" borderId="5" xfId="125" applyFont="1" applyFill="1" applyBorder="1" applyAlignment="1">
      <alignment vertical="top"/>
    </xf>
    <xf numFmtId="0" fontId="15" fillId="6" borderId="5" xfId="125" applyFont="1" applyFill="1" applyBorder="1" applyAlignment="1">
      <alignment horizontal="center" vertical="center"/>
    </xf>
    <xf numFmtId="0" fontId="16" fillId="6" borderId="5" xfId="125" applyFont="1" applyFill="1" applyBorder="1" applyAlignment="1">
      <alignment horizontal="centerContinuous" vertical="top"/>
    </xf>
    <xf numFmtId="0" fontId="2" fillId="6" borderId="5" xfId="125" applyFill="1" applyBorder="1" applyAlignment="1">
      <alignment horizontal="centerContinuous" vertical="top"/>
    </xf>
    <xf numFmtId="0" fontId="2" fillId="6" borderId="6" xfId="125" applyFill="1" applyBorder="1" applyAlignment="1">
      <alignment vertical="top"/>
    </xf>
    <xf numFmtId="0" fontId="2" fillId="0" borderId="0" xfId="125"/>
    <xf numFmtId="0" fontId="2" fillId="6" borderId="7" xfId="125" applyFill="1" applyBorder="1" applyAlignment="1">
      <alignment vertical="top"/>
    </xf>
    <xf numFmtId="0" fontId="2" fillId="6" borderId="0" xfId="125" applyFill="1" applyAlignment="1">
      <alignment vertical="top"/>
    </xf>
    <xf numFmtId="0" fontId="14" fillId="6" borderId="0" xfId="125" applyFont="1" applyFill="1" applyAlignment="1">
      <alignment vertical="top"/>
    </xf>
    <xf numFmtId="0" fontId="15" fillId="6" borderId="0" xfId="125" applyFont="1" applyFill="1" applyAlignment="1">
      <alignment horizontal="center" vertical="center"/>
    </xf>
    <xf numFmtId="0" fontId="16" fillId="6" borderId="0" xfId="125" applyFont="1" applyFill="1" applyAlignment="1">
      <alignment horizontal="center" vertical="top"/>
    </xf>
    <xf numFmtId="0" fontId="2" fillId="6" borderId="0" xfId="125" applyFill="1" applyAlignment="1">
      <alignment horizontal="centerContinuous" vertical="top"/>
    </xf>
    <xf numFmtId="0" fontId="2" fillId="6" borderId="0" xfId="125" applyFill="1" applyAlignment="1">
      <alignment horizontal="center" vertical="top"/>
    </xf>
    <xf numFmtId="0" fontId="2" fillId="6" borderId="8" xfId="125" applyFill="1" applyBorder="1" applyAlignment="1">
      <alignment vertical="top"/>
    </xf>
    <xf numFmtId="0" fontId="19" fillId="0" borderId="0" xfId="95" applyFont="1" applyAlignment="1" applyProtection="1">
      <alignment vertical="top"/>
      <protection hidden="1"/>
    </xf>
    <xf numFmtId="0" fontId="33" fillId="23" borderId="9" xfId="125" applyFont="1" applyFill="1" applyBorder="1" applyAlignment="1">
      <alignment vertical="center"/>
    </xf>
    <xf numFmtId="0" fontId="33" fillId="23" borderId="10" xfId="125" applyFont="1" applyFill="1" applyBorder="1" applyAlignment="1">
      <alignment vertical="center"/>
    </xf>
    <xf numFmtId="0" fontId="34" fillId="23" borderId="10" xfId="125" applyFont="1" applyFill="1" applyBorder="1" applyAlignment="1">
      <alignment vertical="center"/>
    </xf>
    <xf numFmtId="0" fontId="35" fillId="23" borderId="10" xfId="125" applyFont="1" applyFill="1" applyBorder="1" applyAlignment="1">
      <alignment vertical="center"/>
    </xf>
    <xf numFmtId="0" fontId="35" fillId="23" borderId="10" xfId="125" applyFont="1" applyFill="1" applyBorder="1" applyAlignment="1">
      <alignment horizontal="center" vertical="center"/>
    </xf>
    <xf numFmtId="0" fontId="36" fillId="23" borderId="10" xfId="125" applyFont="1" applyFill="1" applyBorder="1" applyAlignment="1">
      <alignment horizontal="left" vertical="center"/>
    </xf>
    <xf numFmtId="0" fontId="37" fillId="23" borderId="10" xfId="125" applyFont="1" applyFill="1" applyBorder="1" applyAlignment="1">
      <alignment vertical="center"/>
    </xf>
    <xf numFmtId="0" fontId="34" fillId="23" borderId="11" xfId="125" applyFont="1" applyFill="1" applyBorder="1" applyAlignment="1">
      <alignment vertical="center"/>
    </xf>
    <xf numFmtId="0" fontId="19" fillId="0" borderId="7" xfId="125" applyFont="1" applyBorder="1" applyAlignment="1" applyProtection="1">
      <alignment vertical="top"/>
      <protection hidden="1"/>
    </xf>
    <xf numFmtId="0" fontId="20" fillId="0" borderId="0" xfId="125" applyFont="1" applyAlignment="1" applyProtection="1">
      <alignment vertical="top"/>
      <protection hidden="1"/>
    </xf>
    <xf numFmtId="0" fontId="21" fillId="0" borderId="0" xfId="125" applyFont="1" applyAlignment="1" applyProtection="1">
      <alignment vertical="top"/>
      <protection hidden="1"/>
    </xf>
    <xf numFmtId="0" fontId="3" fillId="0" borderId="0" xfId="125" applyFont="1" applyAlignment="1" applyProtection="1">
      <alignment vertical="top"/>
      <protection hidden="1"/>
    </xf>
    <xf numFmtId="0" fontId="2" fillId="0" borderId="0" xfId="125" applyAlignment="1" applyProtection="1">
      <alignment vertical="top"/>
      <protection hidden="1"/>
    </xf>
    <xf numFmtId="0" fontId="19" fillId="0" borderId="0" xfId="125" applyFont="1" applyAlignment="1" applyProtection="1">
      <alignment horizontal="left" vertical="top"/>
      <protection hidden="1"/>
    </xf>
    <xf numFmtId="0" fontId="19" fillId="0" borderId="0" xfId="125" applyFont="1" applyAlignment="1" applyProtection="1">
      <alignment vertical="top" wrapText="1"/>
      <protection hidden="1"/>
    </xf>
    <xf numFmtId="0" fontId="2" fillId="0" borderId="8" xfId="125" applyBorder="1" applyAlignment="1" applyProtection="1">
      <alignment vertical="top"/>
      <protection hidden="1"/>
    </xf>
    <xf numFmtId="0" fontId="19" fillId="0" borderId="18" xfId="125" applyFont="1" applyBorder="1" applyAlignment="1" applyProtection="1">
      <alignment vertical="top"/>
      <protection hidden="1"/>
    </xf>
    <xf numFmtId="0" fontId="19" fillId="0" borderId="19" xfId="125" applyFont="1" applyBorder="1" applyAlignment="1" applyProtection="1">
      <alignment vertical="top"/>
      <protection hidden="1"/>
    </xf>
    <xf numFmtId="0" fontId="19" fillId="0" borderId="0" xfId="125" applyFont="1" applyAlignment="1" applyProtection="1">
      <alignment vertical="top"/>
      <protection hidden="1"/>
    </xf>
    <xf numFmtId="0" fontId="19" fillId="0" borderId="20" xfId="125" applyFont="1" applyBorder="1" applyAlignment="1" applyProtection="1">
      <alignment vertical="top"/>
      <protection hidden="1"/>
    </xf>
    <xf numFmtId="0" fontId="22" fillId="0" borderId="0" xfId="125" applyFont="1" applyAlignment="1" applyProtection="1">
      <alignment horizontal="right" vertical="top"/>
      <protection hidden="1"/>
    </xf>
    <xf numFmtId="0" fontId="19" fillId="0" borderId="0" xfId="125" applyFont="1" applyAlignment="1" applyProtection="1">
      <alignment horizontal="centerContinuous" vertical="top"/>
      <protection hidden="1"/>
    </xf>
    <xf numFmtId="0" fontId="19" fillId="0" borderId="19" xfId="125" applyFont="1" applyBorder="1" applyAlignment="1" applyProtection="1">
      <alignment horizontal="center" vertical="top"/>
      <protection hidden="1"/>
    </xf>
    <xf numFmtId="0" fontId="2" fillId="0" borderId="0" xfId="125" applyProtection="1">
      <protection hidden="1"/>
    </xf>
    <xf numFmtId="0" fontId="2" fillId="0" borderId="28" xfId="125" applyBorder="1"/>
    <xf numFmtId="0" fontId="19" fillId="0" borderId="27" xfId="125" applyFont="1" applyBorder="1" applyAlignment="1" applyProtection="1">
      <alignment horizontal="center" vertical="center"/>
      <protection hidden="1"/>
    </xf>
    <xf numFmtId="0" fontId="19" fillId="0" borderId="21" xfId="125" applyFont="1" applyBorder="1" applyAlignment="1" applyProtection="1">
      <alignment horizontal="center" vertical="center"/>
      <protection hidden="1"/>
    </xf>
    <xf numFmtId="0" fontId="22" fillId="0" borderId="19" xfId="125" applyFont="1" applyBorder="1" applyAlignment="1">
      <alignment horizontal="center" vertical="center"/>
    </xf>
    <xf numFmtId="0" fontId="2" fillId="0" borderId="26" xfId="125" applyBorder="1" applyAlignment="1" applyProtection="1">
      <alignment horizontal="center" vertical="center"/>
      <protection locked="0"/>
    </xf>
    <xf numFmtId="0" fontId="2" fillId="0" borderId="45" xfId="125" applyBorder="1" applyAlignment="1" applyProtection="1">
      <alignment horizontal="center" vertical="center"/>
      <protection locked="0"/>
    </xf>
    <xf numFmtId="0" fontId="33" fillId="23" borderId="4" xfId="125" applyFont="1" applyFill="1" applyBorder="1" applyAlignment="1">
      <alignment vertical="center"/>
    </xf>
    <xf numFmtId="0" fontId="33" fillId="23" borderId="5" xfId="125" applyFont="1" applyFill="1" applyBorder="1" applyAlignment="1">
      <alignment vertical="center"/>
    </xf>
    <xf numFmtId="0" fontId="34" fillId="23" borderId="5" xfId="125" applyFont="1" applyFill="1" applyBorder="1" applyAlignment="1">
      <alignment vertical="center"/>
    </xf>
    <xf numFmtId="0" fontId="35" fillId="23" borderId="5" xfId="125" applyFont="1" applyFill="1" applyBorder="1" applyAlignment="1">
      <alignment vertical="center"/>
    </xf>
    <xf numFmtId="0" fontId="35" fillId="23" borderId="5" xfId="125" applyFont="1" applyFill="1" applyBorder="1" applyAlignment="1">
      <alignment horizontal="center" vertical="center"/>
    </xf>
    <xf numFmtId="0" fontId="36" fillId="23" borderId="5" xfId="125" applyFont="1" applyFill="1" applyBorder="1" applyAlignment="1">
      <alignment horizontal="left" vertical="center"/>
    </xf>
    <xf numFmtId="0" fontId="37" fillId="23" borderId="5" xfId="125" applyFont="1" applyFill="1" applyBorder="1" applyAlignment="1">
      <alignment vertical="center"/>
    </xf>
    <xf numFmtId="0" fontId="34" fillId="23" borderId="6" xfId="125" applyFont="1" applyFill="1" applyBorder="1" applyAlignment="1">
      <alignment vertical="center"/>
    </xf>
    <xf numFmtId="0" fontId="19" fillId="0" borderId="4" xfId="125" applyFont="1" applyBorder="1" applyAlignment="1" applyProtection="1">
      <alignment vertical="top"/>
      <protection hidden="1"/>
    </xf>
    <xf numFmtId="0" fontId="20" fillId="0" borderId="5" xfId="125" applyFont="1" applyBorder="1" applyAlignment="1" applyProtection="1">
      <alignment vertical="top"/>
      <protection hidden="1"/>
    </xf>
    <xf numFmtId="0" fontId="21" fillId="0" borderId="46" xfId="125" applyFont="1" applyBorder="1" applyAlignment="1" applyProtection="1">
      <alignment vertical="top"/>
      <protection hidden="1"/>
    </xf>
    <xf numFmtId="0" fontId="19" fillId="0" borderId="38" xfId="125" applyFont="1" applyBorder="1" applyAlignment="1" applyProtection="1">
      <alignment vertical="top"/>
      <protection hidden="1"/>
    </xf>
    <xf numFmtId="0" fontId="3" fillId="0" borderId="5" xfId="125" applyFont="1" applyBorder="1" applyAlignment="1" applyProtection="1">
      <alignment vertical="top"/>
      <protection hidden="1"/>
    </xf>
    <xf numFmtId="0" fontId="2" fillId="0" borderId="46" xfId="125" applyBorder="1" applyProtection="1">
      <protection hidden="1"/>
    </xf>
    <xf numFmtId="0" fontId="19" fillId="0" borderId="47" xfId="125" applyFont="1" applyBorder="1" applyAlignment="1" applyProtection="1">
      <alignment vertical="top"/>
      <protection hidden="1"/>
    </xf>
    <xf numFmtId="0" fontId="2" fillId="0" borderId="48" xfId="125" applyBorder="1" applyAlignment="1" applyProtection="1">
      <alignment horizontal="center"/>
      <protection locked="0"/>
    </xf>
    <xf numFmtId="0" fontId="33" fillId="23" borderId="24" xfId="125" applyFont="1" applyFill="1" applyBorder="1" applyAlignment="1" applyProtection="1">
      <alignment vertical="center"/>
      <protection hidden="1"/>
    </xf>
    <xf numFmtId="0" fontId="33" fillId="23" borderId="25" xfId="125" applyFont="1" applyFill="1" applyBorder="1" applyAlignment="1" applyProtection="1">
      <alignment vertical="center"/>
      <protection hidden="1"/>
    </xf>
    <xf numFmtId="0" fontId="38" fillId="23" borderId="25" xfId="125" applyFont="1" applyFill="1" applyBorder="1" applyAlignment="1" applyProtection="1">
      <alignment vertical="center"/>
      <protection hidden="1"/>
    </xf>
    <xf numFmtId="0" fontId="38" fillId="23" borderId="17" xfId="125" applyFont="1" applyFill="1" applyBorder="1" applyAlignment="1" applyProtection="1">
      <alignment vertical="center"/>
      <protection hidden="1"/>
    </xf>
    <xf numFmtId="0" fontId="19" fillId="6" borderId="7" xfId="125" applyFont="1" applyFill="1" applyBorder="1" applyAlignment="1" applyProtection="1">
      <alignment vertical="top"/>
      <protection hidden="1"/>
    </xf>
    <xf numFmtId="0" fontId="19" fillId="6" borderId="0" xfId="125" applyFont="1" applyFill="1" applyAlignment="1" applyProtection="1">
      <alignment vertical="top"/>
      <protection hidden="1"/>
    </xf>
    <xf numFmtId="0" fontId="19" fillId="6" borderId="22" xfId="125" applyFont="1" applyFill="1" applyBorder="1" applyAlignment="1" applyProtection="1">
      <alignment vertical="top"/>
      <protection hidden="1"/>
    </xf>
    <xf numFmtId="0" fontId="2" fillId="6" borderId="0" xfId="125" applyFill="1" applyAlignment="1" applyProtection="1">
      <alignment vertical="top"/>
      <protection hidden="1"/>
    </xf>
    <xf numFmtId="0" fontId="2" fillId="6" borderId="8" xfId="125" applyFill="1" applyBorder="1" applyAlignment="1" applyProtection="1">
      <alignment vertical="top"/>
      <protection hidden="1"/>
    </xf>
    <xf numFmtId="0" fontId="2" fillId="6" borderId="13" xfId="125" applyFill="1" applyBorder="1" applyAlignment="1" applyProtection="1">
      <alignment horizontal="left"/>
      <protection locked="0"/>
    </xf>
    <xf numFmtId="0" fontId="19" fillId="6" borderId="18" xfId="125" applyFont="1" applyFill="1" applyBorder="1" applyAlignment="1" applyProtection="1">
      <alignment horizontal="left" vertical="top"/>
      <protection hidden="1"/>
    </xf>
    <xf numFmtId="0" fontId="19" fillId="6" borderId="19" xfId="125" applyFont="1" applyFill="1" applyBorder="1" applyAlignment="1" applyProtection="1">
      <alignment horizontal="left" vertical="top"/>
      <protection hidden="1"/>
    </xf>
    <xf numFmtId="0" fontId="19" fillId="6" borderId="20" xfId="125" applyFont="1" applyFill="1" applyBorder="1" applyAlignment="1" applyProtection="1">
      <alignment horizontal="left" vertical="top"/>
      <protection hidden="1"/>
    </xf>
    <xf numFmtId="0" fontId="24" fillId="6" borderId="19" xfId="125" applyFont="1" applyFill="1" applyBorder="1" applyAlignment="1" applyProtection="1">
      <alignment horizontal="left" vertical="top"/>
      <protection hidden="1"/>
    </xf>
    <xf numFmtId="0" fontId="19" fillId="6" borderId="22" xfId="125" applyFont="1" applyFill="1" applyBorder="1" applyAlignment="1" applyProtection="1">
      <alignment horizontal="left" vertical="top"/>
      <protection hidden="1"/>
    </xf>
    <xf numFmtId="0" fontId="19" fillId="6" borderId="0" xfId="125" applyFont="1" applyFill="1" applyAlignment="1" applyProtection="1">
      <alignment horizontal="left" vertical="top"/>
      <protection hidden="1"/>
    </xf>
    <xf numFmtId="0" fontId="2" fillId="6" borderId="8" xfId="125" applyFill="1" applyBorder="1" applyAlignment="1" applyProtection="1">
      <alignment horizontal="left" vertical="top"/>
      <protection hidden="1"/>
    </xf>
    <xf numFmtId="0" fontId="2" fillId="6" borderId="22" xfId="125" applyFill="1" applyBorder="1" applyAlignment="1" applyProtection="1">
      <alignment horizontal="left"/>
      <protection locked="0"/>
    </xf>
    <xf numFmtId="0" fontId="33" fillId="23" borderId="9" xfId="125" applyFont="1" applyFill="1" applyBorder="1" applyAlignment="1" applyProtection="1">
      <alignment vertical="center"/>
      <protection hidden="1"/>
    </xf>
    <xf numFmtId="0" fontId="33" fillId="23" borderId="10" xfId="125" applyFont="1" applyFill="1" applyBorder="1" applyAlignment="1" applyProtection="1">
      <alignment vertical="center"/>
      <protection hidden="1"/>
    </xf>
    <xf numFmtId="0" fontId="38" fillId="23" borderId="10" xfId="125" applyFont="1" applyFill="1" applyBorder="1" applyAlignment="1" applyProtection="1">
      <alignment vertical="center"/>
      <protection hidden="1"/>
    </xf>
    <xf numFmtId="0" fontId="38" fillId="23" borderId="11" xfId="125" applyFont="1" applyFill="1" applyBorder="1" applyAlignment="1" applyProtection="1">
      <alignment vertical="center"/>
      <protection hidden="1"/>
    </xf>
    <xf numFmtId="0" fontId="2" fillId="0" borderId="10" xfId="125" applyBorder="1" applyProtection="1">
      <protection hidden="1"/>
    </xf>
    <xf numFmtId="0" fontId="18" fillId="22" borderId="7" xfId="125" applyFont="1" applyFill="1" applyBorder="1" applyAlignment="1" applyProtection="1">
      <alignment horizontal="center" vertical="center"/>
      <protection hidden="1"/>
    </xf>
    <xf numFmtId="0" fontId="25" fillId="22" borderId="0" xfId="125" applyFont="1" applyFill="1" applyAlignment="1" applyProtection="1">
      <alignment vertical="center"/>
      <protection hidden="1"/>
    </xf>
    <xf numFmtId="0" fontId="26" fillId="22" borderId="0" xfId="125" applyFont="1" applyFill="1" applyAlignment="1" applyProtection="1">
      <alignment vertical="center"/>
      <protection hidden="1"/>
    </xf>
    <xf numFmtId="0" fontId="26" fillId="22" borderId="8" xfId="125" applyFont="1" applyFill="1" applyBorder="1" applyAlignment="1" applyProtection="1">
      <alignment vertical="center"/>
      <protection hidden="1"/>
    </xf>
    <xf numFmtId="0" fontId="3" fillId="0" borderId="22" xfId="125" applyFont="1" applyBorder="1" applyAlignment="1" applyProtection="1">
      <alignment vertical="top" wrapText="1"/>
      <protection hidden="1"/>
    </xf>
    <xf numFmtId="0" fontId="3" fillId="0" borderId="0" xfId="125" applyFont="1" applyAlignment="1" applyProtection="1">
      <alignment vertical="top" wrapText="1"/>
      <protection hidden="1"/>
    </xf>
    <xf numFmtId="0" fontId="3" fillId="0" borderId="8" xfId="125" applyFont="1" applyBorder="1" applyAlignment="1" applyProtection="1">
      <alignment vertical="top" wrapText="1"/>
      <protection hidden="1"/>
    </xf>
    <xf numFmtId="0" fontId="27" fillId="22" borderId="7" xfId="125" applyFont="1" applyFill="1" applyBorder="1" applyAlignment="1" applyProtection="1">
      <alignment horizontal="center" vertical="center"/>
      <protection hidden="1"/>
    </xf>
    <xf numFmtId="0" fontId="23" fillId="6" borderId="13" xfId="125" applyFont="1" applyFill="1" applyBorder="1" applyAlignment="1" applyProtection="1">
      <alignment horizontal="left" vertical="top"/>
      <protection hidden="1"/>
    </xf>
    <xf numFmtId="0" fontId="23" fillId="6" borderId="23" xfId="125" applyFont="1" applyFill="1" applyBorder="1" applyAlignment="1" applyProtection="1">
      <alignment horizontal="left" vertical="top"/>
      <protection hidden="1"/>
    </xf>
    <xf numFmtId="0" fontId="23" fillId="6" borderId="12" xfId="125" applyFont="1" applyFill="1" applyBorder="1" applyAlignment="1" applyProtection="1">
      <alignment horizontal="left" vertical="top"/>
      <protection hidden="1"/>
    </xf>
    <xf numFmtId="0" fontId="17" fillId="22" borderId="24" xfId="125" applyFont="1" applyFill="1" applyBorder="1" applyAlignment="1" applyProtection="1">
      <alignment vertical="center"/>
      <protection hidden="1"/>
    </xf>
    <xf numFmtId="0" fontId="25" fillId="22" borderId="25" xfId="125" applyFont="1" applyFill="1" applyBorder="1" applyAlignment="1" applyProtection="1">
      <alignment vertical="center"/>
      <protection hidden="1"/>
    </xf>
    <xf numFmtId="0" fontId="26" fillId="22" borderId="25" xfId="125" applyFont="1" applyFill="1" applyBorder="1" applyAlignment="1" applyProtection="1">
      <alignment vertical="center"/>
      <protection hidden="1"/>
    </xf>
    <xf numFmtId="0" fontId="26" fillId="22" borderId="17" xfId="125" applyFont="1" applyFill="1" applyBorder="1" applyAlignment="1" applyProtection="1">
      <alignment vertical="center"/>
      <protection hidden="1"/>
    </xf>
    <xf numFmtId="0" fontId="25" fillId="21" borderId="7" xfId="125" applyFont="1" applyFill="1" applyBorder="1" applyAlignment="1" applyProtection="1">
      <alignment vertical="center"/>
      <protection hidden="1"/>
    </xf>
    <xf numFmtId="0" fontId="25" fillId="21" borderId="0" xfId="125" applyFont="1" applyFill="1" applyAlignment="1" applyProtection="1">
      <alignment vertical="center"/>
      <protection hidden="1"/>
    </xf>
    <xf numFmtId="0" fontId="26" fillId="21" borderId="0" xfId="125" applyFont="1" applyFill="1" applyAlignment="1" applyProtection="1">
      <alignment vertical="center"/>
      <protection hidden="1"/>
    </xf>
    <xf numFmtId="0" fontId="26" fillId="21" borderId="8" xfId="125" applyFont="1" applyFill="1" applyBorder="1" applyAlignment="1" applyProtection="1">
      <alignment vertical="center"/>
      <protection hidden="1"/>
    </xf>
    <xf numFmtId="0" fontId="2" fillId="6" borderId="7" xfId="125" applyFill="1" applyBorder="1" applyAlignment="1" applyProtection="1">
      <alignment vertical="top"/>
      <protection hidden="1"/>
    </xf>
    <xf numFmtId="0" fontId="39" fillId="23" borderId="9" xfId="125" applyFont="1" applyFill="1" applyBorder="1" applyAlignment="1" applyProtection="1">
      <alignment horizontal="centerContinuous" vertical="top"/>
      <protection hidden="1"/>
    </xf>
    <xf numFmtId="0" fontId="40" fillId="23" borderId="10" xfId="125" applyFont="1" applyFill="1" applyBorder="1" applyAlignment="1" applyProtection="1">
      <alignment horizontal="centerContinuous" vertical="top"/>
      <protection hidden="1"/>
    </xf>
    <xf numFmtId="0" fontId="40" fillId="23" borderId="11" xfId="125" applyFont="1" applyFill="1" applyBorder="1" applyAlignment="1" applyProtection="1">
      <alignment horizontal="centerContinuous" vertical="top"/>
      <protection hidden="1"/>
    </xf>
    <xf numFmtId="14" fontId="2" fillId="0" borderId="0" xfId="0" applyNumberFormat="1" applyFont="1" applyProtection="1">
      <protection hidden="1"/>
    </xf>
    <xf numFmtId="177" fontId="4" fillId="0" borderId="0" xfId="72" applyNumberFormat="1" applyAlignment="1">
      <alignment horizontal="center"/>
    </xf>
    <xf numFmtId="0" fontId="62" fillId="0" borderId="0" xfId="72" applyFont="1" applyAlignment="1">
      <alignment horizontal="center"/>
    </xf>
    <xf numFmtId="0" fontId="51" fillId="0" borderId="0" xfId="34" applyNumberFormat="1" applyFont="1" applyFill="1" applyBorder="1" applyAlignment="1" applyProtection="1">
      <alignment vertical="center"/>
    </xf>
    <xf numFmtId="10" fontId="4" fillId="0" borderId="0" xfId="72" applyNumberFormat="1" applyAlignment="1">
      <alignment horizontal="center"/>
    </xf>
    <xf numFmtId="0" fontId="0" fillId="0" borderId="0" xfId="0" applyAlignment="1">
      <alignment horizontal="center"/>
    </xf>
    <xf numFmtId="0" fontId="65" fillId="0" borderId="0" xfId="0" applyFont="1" applyAlignment="1">
      <alignment horizontal="center" wrapText="1"/>
    </xf>
    <xf numFmtId="10" fontId="2" fillId="0" borderId="0" xfId="0" applyNumberFormat="1" applyFont="1"/>
    <xf numFmtId="178" fontId="0" fillId="0" borderId="0" xfId="0" applyNumberFormat="1" applyAlignment="1">
      <alignment horizontal="center"/>
    </xf>
    <xf numFmtId="10" fontId="0" fillId="0" borderId="0" xfId="0" applyNumberFormat="1"/>
    <xf numFmtId="6" fontId="2" fillId="0" borderId="0" xfId="0" applyNumberFormat="1" applyFont="1" applyProtection="1">
      <protection hidden="1"/>
    </xf>
    <xf numFmtId="0" fontId="0" fillId="0" borderId="53" xfId="0" applyBorder="1"/>
    <xf numFmtId="0" fontId="66" fillId="0" borderId="0" xfId="0" applyFont="1" applyAlignment="1">
      <alignment horizontal="center" vertical="center"/>
    </xf>
    <xf numFmtId="0" fontId="67" fillId="0" borderId="0" xfId="0" applyFont="1" applyAlignment="1">
      <alignment horizontal="center" vertical="center"/>
    </xf>
    <xf numFmtId="0" fontId="65" fillId="0" borderId="0" xfId="0" applyFont="1"/>
    <xf numFmtId="6" fontId="0" fillId="0" borderId="0" xfId="0" applyNumberFormat="1"/>
    <xf numFmtId="10" fontId="0" fillId="0" borderId="0" xfId="127" applyNumberFormat="1" applyFont="1"/>
    <xf numFmtId="10" fontId="2" fillId="0" borderId="0" xfId="127" applyNumberFormat="1" applyFont="1" applyAlignment="1">
      <alignment horizontal="center"/>
    </xf>
    <xf numFmtId="10" fontId="2" fillId="0" borderId="0" xfId="127" applyNumberFormat="1" applyFont="1"/>
    <xf numFmtId="10" fontId="65" fillId="0" borderId="0" xfId="127" applyNumberFormat="1" applyFont="1" applyAlignment="1">
      <alignment horizontal="center" wrapText="1"/>
    </xf>
    <xf numFmtId="0" fontId="52" fillId="0" borderId="0" xfId="0" applyFont="1"/>
    <xf numFmtId="0" fontId="68" fillId="0" borderId="0" xfId="0" applyFont="1"/>
    <xf numFmtId="0" fontId="69" fillId="0" borderId="0" xfId="0" quotePrefix="1" applyFont="1" applyProtection="1">
      <protection hidden="1"/>
    </xf>
    <xf numFmtId="0" fontId="61" fillId="0" borderId="0" xfId="0" quotePrefix="1" applyFont="1" applyAlignment="1" applyProtection="1">
      <alignment horizontal="left" indent="2"/>
      <protection hidden="1"/>
    </xf>
    <xf numFmtId="0" fontId="52" fillId="0" borderId="39" xfId="124" applyFont="1" applyBorder="1" applyAlignment="1" applyProtection="1">
      <alignment horizontal="center" vertical="center"/>
      <protection hidden="1"/>
    </xf>
    <xf numFmtId="0" fontId="52" fillId="0" borderId="40" xfId="124" applyFont="1" applyBorder="1" applyAlignment="1" applyProtection="1">
      <alignment horizontal="center" vertical="center"/>
      <protection hidden="1"/>
    </xf>
    <xf numFmtId="10" fontId="52" fillId="0" borderId="40" xfId="99" applyNumberFormat="1" applyFont="1" applyFill="1" applyBorder="1" applyAlignment="1" applyProtection="1">
      <alignment horizontal="center" vertical="center"/>
      <protection hidden="1"/>
    </xf>
    <xf numFmtId="176" fontId="52" fillId="0" borderId="40" xfId="124" applyNumberFormat="1" applyFont="1" applyBorder="1" applyAlignment="1" applyProtection="1">
      <alignment horizontal="center" vertical="center"/>
      <protection hidden="1"/>
    </xf>
    <xf numFmtId="176" fontId="52" fillId="0" borderId="41" xfId="124" applyNumberFormat="1" applyFont="1" applyBorder="1" applyAlignment="1" applyProtection="1">
      <alignment horizontal="center" vertical="center"/>
      <protection hidden="1"/>
    </xf>
    <xf numFmtId="164" fontId="3" fillId="0" borderId="0" xfId="124" applyNumberFormat="1" applyFont="1" applyAlignment="1" applyProtection="1">
      <alignment horizontal="center" vertical="center"/>
      <protection hidden="1"/>
    </xf>
    <xf numFmtId="0" fontId="27" fillId="0" borderId="0" xfId="0" applyFont="1" applyAlignment="1">
      <alignment horizontal="center" vertical="center" wrapText="1"/>
    </xf>
    <xf numFmtId="0" fontId="52" fillId="24" borderId="39" xfId="124" applyFont="1" applyFill="1" applyBorder="1" applyAlignment="1" applyProtection="1">
      <alignment horizontal="center" vertical="center"/>
      <protection hidden="1"/>
    </xf>
    <xf numFmtId="0" fontId="52" fillId="24" borderId="40" xfId="124" applyFont="1" applyFill="1" applyBorder="1" applyAlignment="1" applyProtection="1">
      <alignment horizontal="center" vertical="center"/>
      <protection hidden="1"/>
    </xf>
    <xf numFmtId="10" fontId="52" fillId="24" borderId="40" xfId="99" applyNumberFormat="1" applyFont="1" applyFill="1" applyBorder="1" applyAlignment="1" applyProtection="1">
      <alignment horizontal="center" vertical="center"/>
      <protection hidden="1"/>
    </xf>
    <xf numFmtId="176" fontId="52" fillId="24" borderId="40" xfId="124" applyNumberFormat="1" applyFont="1" applyFill="1" applyBorder="1" applyAlignment="1" applyProtection="1">
      <alignment horizontal="center" vertical="center"/>
      <protection hidden="1"/>
    </xf>
    <xf numFmtId="176" fontId="52" fillId="24" borderId="41" xfId="124" applyNumberFormat="1" applyFont="1" applyFill="1" applyBorder="1" applyAlignment="1" applyProtection="1">
      <alignment horizontal="center" vertical="center"/>
      <protection hidden="1"/>
    </xf>
    <xf numFmtId="0" fontId="52" fillId="21" borderId="39" xfId="124" applyFont="1" applyFill="1" applyBorder="1" applyAlignment="1" applyProtection="1">
      <alignment horizontal="center" vertical="center"/>
      <protection hidden="1"/>
    </xf>
    <xf numFmtId="0" fontId="52" fillId="21" borderId="40" xfId="124" applyFont="1" applyFill="1" applyBorder="1" applyAlignment="1" applyProtection="1">
      <alignment horizontal="center" vertical="center"/>
      <protection hidden="1"/>
    </xf>
    <xf numFmtId="10" fontId="52" fillId="21" borderId="40" xfId="99" applyNumberFormat="1" applyFont="1" applyFill="1" applyBorder="1" applyAlignment="1" applyProtection="1">
      <alignment horizontal="center" vertical="center"/>
      <protection hidden="1"/>
    </xf>
    <xf numFmtId="176" fontId="52" fillId="21" borderId="40" xfId="124" applyNumberFormat="1" applyFont="1" applyFill="1" applyBorder="1" applyAlignment="1" applyProtection="1">
      <alignment horizontal="center" vertical="center"/>
      <protection hidden="1"/>
    </xf>
    <xf numFmtId="176" fontId="52" fillId="21" borderId="41" xfId="124" applyNumberFormat="1" applyFont="1" applyFill="1" applyBorder="1" applyAlignment="1" applyProtection="1">
      <alignment horizontal="center" vertical="center"/>
      <protection hidden="1"/>
    </xf>
    <xf numFmtId="0" fontId="63" fillId="0" borderId="0" xfId="0" applyFont="1" applyAlignment="1" applyProtection="1">
      <alignment horizontal="left"/>
      <protection hidden="1"/>
    </xf>
    <xf numFmtId="176" fontId="14" fillId="0" borderId="0" xfId="34" applyNumberFormat="1" applyFont="1" applyFill="1" applyBorder="1" applyAlignment="1" applyProtection="1">
      <alignment horizontal="left" vertical="center"/>
    </xf>
    <xf numFmtId="0" fontId="58" fillId="0" borderId="42" xfId="124" applyFont="1" applyBorder="1" applyAlignment="1" applyProtection="1">
      <alignment horizontal="center" vertical="center" wrapText="1"/>
      <protection hidden="1"/>
    </xf>
    <xf numFmtId="0" fontId="58" fillId="0" borderId="43" xfId="124" applyFont="1" applyBorder="1" applyAlignment="1" applyProtection="1">
      <alignment horizontal="center" vertical="center" wrapText="1"/>
      <protection hidden="1"/>
    </xf>
    <xf numFmtId="0" fontId="58" fillId="0" borderId="44" xfId="124" applyFont="1" applyBorder="1" applyAlignment="1" applyProtection="1">
      <alignment horizontal="center" vertical="center" wrapText="1"/>
      <protection hidden="1"/>
    </xf>
    <xf numFmtId="0" fontId="45" fillId="0" borderId="0" xfId="124" applyFont="1" applyAlignment="1" applyProtection="1">
      <alignment horizontal="center" vertical="center"/>
      <protection hidden="1"/>
    </xf>
    <xf numFmtId="0" fontId="45" fillId="0" borderId="0" xfId="124" applyFont="1" applyAlignment="1" applyProtection="1">
      <alignment horizontal="center" vertical="center" wrapText="1"/>
      <protection hidden="1"/>
    </xf>
    <xf numFmtId="10" fontId="52" fillId="24" borderId="40" xfId="126" applyNumberFormat="1" applyFont="1" applyFill="1" applyBorder="1" applyAlignment="1" applyProtection="1">
      <alignment horizontal="center" vertical="center"/>
      <protection hidden="1"/>
    </xf>
    <xf numFmtId="164" fontId="3" fillId="0" borderId="0" xfId="124" applyNumberFormat="1" applyFont="1" applyAlignment="1" applyProtection="1">
      <alignment horizontal="center" vertical="top"/>
      <protection hidden="1"/>
    </xf>
    <xf numFmtId="0" fontId="54" fillId="0" borderId="0" xfId="0" applyFont="1" applyAlignment="1" applyProtection="1">
      <alignment horizontal="left"/>
      <protection hidden="1"/>
    </xf>
    <xf numFmtId="0" fontId="33" fillId="23" borderId="9" xfId="125" applyFont="1" applyFill="1" applyBorder="1" applyAlignment="1" applyProtection="1">
      <alignment horizontal="left" vertical="center"/>
      <protection hidden="1"/>
    </xf>
    <xf numFmtId="0" fontId="33" fillId="23" borderId="10" xfId="125" applyFont="1" applyFill="1" applyBorder="1" applyAlignment="1" applyProtection="1">
      <alignment horizontal="left" vertical="center"/>
      <protection hidden="1"/>
    </xf>
    <xf numFmtId="0" fontId="33" fillId="23" borderId="11" xfId="125" applyFont="1" applyFill="1" applyBorder="1" applyAlignment="1" applyProtection="1">
      <alignment horizontal="left" vertical="center"/>
      <protection hidden="1"/>
    </xf>
    <xf numFmtId="0" fontId="2" fillId="0" borderId="30" xfId="95" applyFont="1" applyBorder="1" applyAlignment="1" applyProtection="1">
      <alignment horizontal="left"/>
      <protection locked="0"/>
    </xf>
    <xf numFmtId="0" fontId="2" fillId="0" borderId="23" xfId="95" applyFont="1" applyBorder="1" applyAlignment="1" applyProtection="1">
      <alignment horizontal="left"/>
      <protection locked="0"/>
    </xf>
    <xf numFmtId="0" fontId="2" fillId="0" borderId="29" xfId="95" applyFont="1" applyBorder="1" applyAlignment="1" applyProtection="1">
      <alignment horizontal="left"/>
      <protection locked="0"/>
    </xf>
    <xf numFmtId="0" fontId="2" fillId="0" borderId="13" xfId="95" applyFont="1" applyBorder="1" applyAlignment="1" applyProtection="1">
      <alignment horizontal="center" vertical="top"/>
      <protection locked="0"/>
    </xf>
    <xf numFmtId="0" fontId="2" fillId="0" borderId="23" xfId="95" applyFont="1" applyBorder="1" applyAlignment="1" applyProtection="1">
      <alignment horizontal="center" vertical="top"/>
      <protection locked="0"/>
    </xf>
    <xf numFmtId="0" fontId="2" fillId="0" borderId="29" xfId="95" applyFont="1" applyBorder="1" applyAlignment="1" applyProtection="1">
      <alignment horizontal="center" vertical="top"/>
      <protection locked="0"/>
    </xf>
    <xf numFmtId="0" fontId="2" fillId="0" borderId="13" xfId="95" applyFont="1" applyBorder="1" applyAlignment="1" applyProtection="1">
      <alignment horizontal="left" vertical="top"/>
      <protection locked="0"/>
    </xf>
    <xf numFmtId="0" fontId="2" fillId="0" borderId="23" xfId="95" applyFont="1" applyBorder="1" applyAlignment="1" applyProtection="1">
      <alignment horizontal="left" vertical="top"/>
      <protection locked="0"/>
    </xf>
    <xf numFmtId="0" fontId="2" fillId="0" borderId="12" xfId="95" applyFont="1" applyBorder="1" applyAlignment="1" applyProtection="1">
      <alignment horizontal="left" vertical="top"/>
      <protection locked="0"/>
    </xf>
    <xf numFmtId="0" fontId="2" fillId="0" borderId="29" xfId="95" applyFont="1" applyBorder="1" applyAlignment="1" applyProtection="1">
      <alignment horizontal="left" vertical="top"/>
      <protection locked="0"/>
    </xf>
    <xf numFmtId="0" fontId="19" fillId="0" borderId="18" xfId="125" applyFont="1" applyBorder="1" applyAlignment="1" applyProtection="1">
      <alignment horizontal="center" vertical="center"/>
      <protection hidden="1"/>
    </xf>
    <xf numFmtId="0" fontId="19" fillId="0" borderId="27" xfId="125" applyFont="1" applyBorder="1" applyAlignment="1" applyProtection="1">
      <alignment horizontal="center" vertical="center"/>
      <protection hidden="1"/>
    </xf>
    <xf numFmtId="0" fontId="19" fillId="0" borderId="20" xfId="125" applyFont="1" applyBorder="1" applyAlignment="1" applyProtection="1">
      <alignment horizontal="center" vertical="center"/>
      <protection hidden="1"/>
    </xf>
    <xf numFmtId="0" fontId="19" fillId="0" borderId="19" xfId="125" applyFont="1" applyBorder="1" applyAlignment="1" applyProtection="1">
      <alignment horizontal="center" vertical="center"/>
      <protection hidden="1"/>
    </xf>
    <xf numFmtId="0" fontId="19" fillId="0" borderId="0" xfId="125" applyFont="1" applyAlignment="1" applyProtection="1">
      <alignment horizontal="center" vertical="top"/>
      <protection hidden="1"/>
    </xf>
    <xf numFmtId="14" fontId="2" fillId="0" borderId="30" xfId="125" applyNumberFormat="1" applyBorder="1" applyProtection="1">
      <protection locked="0"/>
    </xf>
    <xf numFmtId="0" fontId="2" fillId="0" borderId="23" xfId="125" applyBorder="1" applyProtection="1">
      <protection locked="0"/>
    </xf>
    <xf numFmtId="0" fontId="2" fillId="0" borderId="12" xfId="125" applyBorder="1" applyProtection="1">
      <protection locked="0"/>
    </xf>
    <xf numFmtId="0" fontId="19" fillId="0" borderId="20" xfId="125" applyFont="1" applyBorder="1" applyAlignment="1" applyProtection="1">
      <alignment horizontal="left" vertical="top"/>
      <protection hidden="1"/>
    </xf>
    <xf numFmtId="0" fontId="19" fillId="0" borderId="19" xfId="125" applyFont="1" applyBorder="1" applyAlignment="1" applyProtection="1">
      <alignment horizontal="left" vertical="top"/>
      <protection hidden="1"/>
    </xf>
    <xf numFmtId="0" fontId="19" fillId="0" borderId="28" xfId="125" applyFont="1" applyBorder="1" applyAlignment="1" applyProtection="1">
      <alignment horizontal="left" vertical="top"/>
      <protection hidden="1"/>
    </xf>
    <xf numFmtId="14" fontId="2" fillId="0" borderId="30" xfId="125" applyNumberFormat="1" applyBorder="1" applyAlignment="1" applyProtection="1">
      <alignment horizontal="left"/>
      <protection locked="0"/>
    </xf>
    <xf numFmtId="0" fontId="2" fillId="0" borderId="23" xfId="125" applyBorder="1" applyAlignment="1" applyProtection="1">
      <alignment horizontal="left"/>
      <protection locked="0"/>
    </xf>
    <xf numFmtId="0" fontId="2" fillId="0" borderId="29" xfId="125" applyBorder="1" applyAlignment="1" applyProtection="1">
      <alignment horizontal="left"/>
      <protection locked="0"/>
    </xf>
    <xf numFmtId="14" fontId="2" fillId="0" borderId="13" xfId="125" quotePrefix="1" applyNumberFormat="1" applyBorder="1" applyAlignment="1" applyProtection="1">
      <alignment horizontal="left"/>
      <protection locked="0"/>
    </xf>
    <xf numFmtId="14" fontId="2" fillId="0" borderId="23" xfId="125" applyNumberFormat="1" applyBorder="1" applyAlignment="1" applyProtection="1">
      <alignment horizontal="left"/>
      <protection locked="0"/>
    </xf>
    <xf numFmtId="14" fontId="2" fillId="0" borderId="12" xfId="125" applyNumberFormat="1" applyBorder="1" applyAlignment="1" applyProtection="1">
      <alignment horizontal="left"/>
      <protection locked="0"/>
    </xf>
    <xf numFmtId="14" fontId="2" fillId="0" borderId="13" xfId="125" applyNumberFormat="1" applyBorder="1" applyAlignment="1" applyProtection="1">
      <alignment horizontal="left"/>
      <protection locked="0"/>
    </xf>
    <xf numFmtId="0" fontId="2" fillId="0" borderId="12" xfId="125" applyBorder="1" applyAlignment="1" applyProtection="1">
      <alignment horizontal="left"/>
      <protection locked="0"/>
    </xf>
    <xf numFmtId="0" fontId="2" fillId="0" borderId="30" xfId="125" applyBorder="1" applyAlignment="1" applyProtection="1">
      <alignment horizontal="left"/>
      <protection locked="0"/>
    </xf>
    <xf numFmtId="0" fontId="2" fillId="0" borderId="13" xfId="125" applyBorder="1" applyAlignment="1" applyProtection="1">
      <alignment horizontal="left"/>
      <protection locked="0"/>
    </xf>
    <xf numFmtId="0" fontId="23" fillId="0" borderId="7" xfId="125" applyFont="1" applyBorder="1" applyAlignment="1" applyProtection="1">
      <alignment horizontal="left"/>
      <protection locked="0"/>
    </xf>
    <xf numFmtId="0" fontId="23" fillId="0" borderId="0" xfId="125" applyFont="1" applyAlignment="1" applyProtection="1">
      <alignment horizontal="left"/>
      <protection locked="0"/>
    </xf>
    <xf numFmtId="0" fontId="23" fillId="0" borderId="8" xfId="125" applyFont="1" applyBorder="1" applyAlignment="1" applyProtection="1">
      <alignment horizontal="left"/>
      <protection locked="0"/>
    </xf>
    <xf numFmtId="0" fontId="19" fillId="0" borderId="38" xfId="125" applyFont="1" applyBorder="1" applyAlignment="1" applyProtection="1">
      <alignment horizontal="center" vertical="top"/>
      <protection hidden="1"/>
    </xf>
    <xf numFmtId="0" fontId="19" fillId="0" borderId="46" xfId="125" applyFont="1" applyBorder="1" applyAlignment="1" applyProtection="1">
      <alignment horizontal="center" vertical="top"/>
      <protection hidden="1"/>
    </xf>
    <xf numFmtId="0" fontId="19" fillId="0" borderId="5" xfId="125" applyFont="1" applyBorder="1" applyAlignment="1" applyProtection="1">
      <alignment horizontal="center" vertical="top"/>
      <protection hidden="1"/>
    </xf>
    <xf numFmtId="14" fontId="2" fillId="0" borderId="24" xfId="125" applyNumberFormat="1" applyBorder="1" applyAlignment="1" applyProtection="1">
      <alignment horizontal="center"/>
      <protection locked="0"/>
    </xf>
    <xf numFmtId="14" fontId="2" fillId="0" borderId="25" xfId="125" applyNumberFormat="1" applyBorder="1" applyAlignment="1" applyProtection="1">
      <alignment horizontal="center"/>
      <protection locked="0"/>
    </xf>
    <xf numFmtId="14" fontId="2" fillId="0" borderId="31" xfId="125" applyNumberFormat="1" applyBorder="1" applyAlignment="1" applyProtection="1">
      <alignment horizontal="center"/>
      <protection locked="0"/>
    </xf>
    <xf numFmtId="0" fontId="2" fillId="0" borderId="32" xfId="125" applyBorder="1" applyAlignment="1" applyProtection="1">
      <alignment horizontal="center"/>
      <protection locked="0"/>
    </xf>
    <xf numFmtId="0" fontId="2" fillId="0" borderId="25" xfId="125" applyBorder="1" applyAlignment="1" applyProtection="1">
      <alignment horizontal="center"/>
      <protection locked="0"/>
    </xf>
    <xf numFmtId="0" fontId="2" fillId="0" borderId="31" xfId="125" applyBorder="1" applyAlignment="1" applyProtection="1">
      <alignment horizontal="center"/>
      <protection locked="0"/>
    </xf>
    <xf numFmtId="0" fontId="2" fillId="0" borderId="7" xfId="125" applyBorder="1" applyAlignment="1" applyProtection="1">
      <alignment horizontal="center" vertical="center"/>
      <protection locked="0"/>
    </xf>
    <xf numFmtId="0" fontId="2" fillId="0" borderId="26" xfId="125" applyBorder="1" applyAlignment="1" applyProtection="1">
      <alignment horizontal="center" vertical="center"/>
      <protection locked="0"/>
    </xf>
    <xf numFmtId="0" fontId="2" fillId="0" borderId="22" xfId="125" applyBorder="1" applyAlignment="1" applyProtection="1">
      <alignment horizontal="center" vertical="center"/>
      <protection locked="0"/>
    </xf>
    <xf numFmtId="0" fontId="2" fillId="0" borderId="22" xfId="125" applyBorder="1" applyAlignment="1" applyProtection="1">
      <alignment horizontal="center"/>
      <protection locked="0"/>
    </xf>
    <xf numFmtId="0" fontId="2" fillId="0" borderId="26" xfId="125" applyBorder="1" applyAlignment="1" applyProtection="1">
      <alignment horizontal="center"/>
      <protection locked="0"/>
    </xf>
    <xf numFmtId="0" fontId="2" fillId="0" borderId="22" xfId="125" applyBorder="1" applyAlignment="1" applyProtection="1">
      <alignment horizontal="left" vertical="center"/>
      <protection locked="0"/>
    </xf>
    <xf numFmtId="0" fontId="2" fillId="0" borderId="0" xfId="125" applyAlignment="1" applyProtection="1">
      <alignment horizontal="left" vertical="center"/>
      <protection locked="0"/>
    </xf>
    <xf numFmtId="0" fontId="2" fillId="0" borderId="8" xfId="125" applyBorder="1" applyAlignment="1" applyProtection="1">
      <alignment horizontal="left" vertical="center"/>
      <protection locked="0"/>
    </xf>
    <xf numFmtId="0" fontId="20" fillId="0" borderId="50" xfId="95" applyFont="1" applyBorder="1" applyAlignment="1" applyProtection="1">
      <alignment horizontal="left" vertical="center"/>
      <protection hidden="1"/>
    </xf>
    <xf numFmtId="0" fontId="20" fillId="0" borderId="37" xfId="95" applyFont="1" applyBorder="1" applyAlignment="1" applyProtection="1">
      <alignment horizontal="left" vertical="center"/>
      <protection hidden="1"/>
    </xf>
    <xf numFmtId="14" fontId="2" fillId="0" borderId="52" xfId="95" applyNumberFormat="1" applyFont="1" applyBorder="1" applyAlignment="1" applyProtection="1">
      <alignment horizontal="left" vertical="top"/>
      <protection locked="0"/>
    </xf>
    <xf numFmtId="14" fontId="2" fillId="0" borderId="2" xfId="95" applyNumberFormat="1" applyFont="1" applyBorder="1" applyAlignment="1" applyProtection="1">
      <alignment horizontal="left" vertical="top"/>
      <protection locked="0"/>
    </xf>
    <xf numFmtId="0" fontId="2" fillId="0" borderId="14" xfId="95" applyFont="1" applyBorder="1" applyAlignment="1" applyProtection="1">
      <alignment horizontal="left" vertical="top"/>
      <protection locked="0"/>
    </xf>
    <xf numFmtId="0" fontId="2" fillId="0" borderId="14" xfId="125" applyBorder="1" applyAlignment="1" applyProtection="1">
      <alignment horizontal="left" vertical="top"/>
      <protection locked="0"/>
    </xf>
    <xf numFmtId="0" fontId="2" fillId="0" borderId="15" xfId="125" applyBorder="1" applyAlignment="1" applyProtection="1">
      <alignment horizontal="left" vertical="top"/>
      <protection locked="0"/>
    </xf>
    <xf numFmtId="0" fontId="2" fillId="6" borderId="24" xfId="125" applyFill="1" applyBorder="1" applyAlignment="1" applyProtection="1">
      <alignment horizontal="left"/>
      <protection locked="0"/>
    </xf>
    <xf numFmtId="0" fontId="2" fillId="6" borderId="25" xfId="125" applyFill="1" applyBorder="1" applyAlignment="1" applyProtection="1">
      <alignment horizontal="left"/>
      <protection locked="0"/>
    </xf>
    <xf numFmtId="0" fontId="2" fillId="6" borderId="31" xfId="125" applyFill="1" applyBorder="1" applyAlignment="1" applyProtection="1">
      <alignment horizontal="left"/>
      <protection locked="0"/>
    </xf>
    <xf numFmtId="0" fontId="2" fillId="6" borderId="22" xfId="125" applyFill="1" applyBorder="1" applyAlignment="1" applyProtection="1">
      <alignment horizontal="left"/>
      <protection locked="0"/>
    </xf>
    <xf numFmtId="0" fontId="2" fillId="6" borderId="0" xfId="125" applyFill="1" applyAlignment="1" applyProtection="1">
      <alignment horizontal="left"/>
      <protection locked="0"/>
    </xf>
    <xf numFmtId="0" fontId="2" fillId="6" borderId="26" xfId="125" applyFill="1" applyBorder="1" applyAlignment="1" applyProtection="1">
      <alignment horizontal="left"/>
      <protection locked="0"/>
    </xf>
    <xf numFmtId="0" fontId="23" fillId="6" borderId="22" xfId="125" applyFont="1" applyFill="1" applyBorder="1" applyAlignment="1" applyProtection="1">
      <alignment horizontal="left"/>
      <protection locked="0"/>
    </xf>
    <xf numFmtId="0" fontId="23" fillId="6" borderId="26" xfId="125" applyFont="1" applyFill="1" applyBorder="1" applyAlignment="1" applyProtection="1">
      <alignment horizontal="left"/>
      <protection locked="0"/>
    </xf>
    <xf numFmtId="49" fontId="2" fillId="6" borderId="22" xfId="125" applyNumberFormat="1" applyFill="1" applyBorder="1" applyAlignment="1" applyProtection="1">
      <alignment horizontal="left"/>
      <protection locked="0"/>
    </xf>
    <xf numFmtId="49" fontId="2" fillId="6" borderId="26" xfId="125" applyNumberFormat="1" applyFill="1" applyBorder="1" applyAlignment="1" applyProtection="1">
      <alignment horizontal="left"/>
      <protection locked="0"/>
    </xf>
    <xf numFmtId="175" fontId="2" fillId="6" borderId="22" xfId="125" applyNumberFormat="1" applyFill="1" applyBorder="1" applyAlignment="1" applyProtection="1">
      <alignment horizontal="left"/>
      <protection locked="0"/>
    </xf>
    <xf numFmtId="175" fontId="2" fillId="6" borderId="8" xfId="125" applyNumberFormat="1" applyFill="1" applyBorder="1" applyAlignment="1" applyProtection="1">
      <alignment horizontal="left"/>
      <protection locked="0"/>
    </xf>
    <xf numFmtId="0" fontId="2" fillId="6" borderId="30" xfId="125" applyFill="1" applyBorder="1" applyAlignment="1" applyProtection="1">
      <alignment horizontal="left"/>
      <protection locked="0"/>
    </xf>
    <xf numFmtId="0" fontId="2" fillId="6" borderId="23" xfId="125" applyFill="1" applyBorder="1" applyAlignment="1" applyProtection="1">
      <alignment horizontal="left"/>
      <protection locked="0"/>
    </xf>
    <xf numFmtId="0" fontId="2" fillId="6" borderId="29" xfId="125" applyFill="1" applyBorder="1" applyAlignment="1" applyProtection="1">
      <alignment horizontal="left"/>
      <protection locked="0"/>
    </xf>
    <xf numFmtId="0" fontId="2" fillId="6" borderId="13" xfId="125" applyFill="1" applyBorder="1" applyAlignment="1" applyProtection="1">
      <alignment horizontal="left"/>
      <protection locked="0"/>
    </xf>
    <xf numFmtId="49" fontId="2" fillId="6" borderId="13" xfId="125" applyNumberFormat="1" applyFill="1" applyBorder="1" applyAlignment="1" applyProtection="1">
      <alignment horizontal="left"/>
      <protection locked="0"/>
    </xf>
    <xf numFmtId="49" fontId="2" fillId="6" borderId="29" xfId="125" applyNumberFormat="1" applyFill="1" applyBorder="1" applyAlignment="1" applyProtection="1">
      <alignment horizontal="left"/>
      <protection locked="0"/>
    </xf>
    <xf numFmtId="175" fontId="2" fillId="6" borderId="13" xfId="125" applyNumberFormat="1" applyFill="1" applyBorder="1" applyAlignment="1" applyProtection="1">
      <alignment horizontal="left"/>
      <protection locked="0"/>
    </xf>
    <xf numFmtId="175" fontId="2" fillId="6" borderId="12" xfId="125" applyNumberFormat="1" applyFill="1" applyBorder="1" applyAlignment="1" applyProtection="1">
      <alignment horizontal="left"/>
      <protection locked="0"/>
    </xf>
    <xf numFmtId="0" fontId="3" fillId="0" borderId="20" xfId="125" applyFont="1" applyBorder="1" applyAlignment="1" applyProtection="1">
      <alignment horizontal="left" vertical="center" wrapText="1"/>
      <protection hidden="1"/>
    </xf>
    <xf numFmtId="0" fontId="3" fillId="0" borderId="19" xfId="125" applyFont="1" applyBorder="1" applyAlignment="1" applyProtection="1">
      <alignment horizontal="left" vertical="center" wrapText="1"/>
      <protection hidden="1"/>
    </xf>
    <xf numFmtId="0" fontId="3" fillId="0" borderId="28" xfId="125" applyFont="1" applyBorder="1" applyAlignment="1" applyProtection="1">
      <alignment horizontal="left" vertical="center" wrapText="1"/>
      <protection hidden="1"/>
    </xf>
    <xf numFmtId="0" fontId="3" fillId="0" borderId="22" xfId="125" applyFont="1" applyBorder="1" applyAlignment="1" applyProtection="1">
      <alignment horizontal="left" vertical="center" wrapText="1"/>
      <protection hidden="1"/>
    </xf>
    <xf numFmtId="0" fontId="3" fillId="0" borderId="0" xfId="125" applyFont="1" applyAlignment="1" applyProtection="1">
      <alignment horizontal="left" vertical="center" wrapText="1"/>
      <protection hidden="1"/>
    </xf>
    <xf numFmtId="0" fontId="3" fillId="0" borderId="8" xfId="125" applyFont="1" applyBorder="1" applyAlignment="1" applyProtection="1">
      <alignment horizontal="left" vertical="center" wrapText="1"/>
      <protection hidden="1"/>
    </xf>
    <xf numFmtId="0" fontId="23" fillId="6" borderId="22" xfId="125" applyFont="1" applyFill="1" applyBorder="1" applyAlignment="1" applyProtection="1">
      <alignment horizontal="left" vertical="center"/>
      <protection locked="0"/>
    </xf>
    <xf numFmtId="0" fontId="23" fillId="6" borderId="0" xfId="125" applyFont="1" applyFill="1" applyAlignment="1" applyProtection="1">
      <alignment horizontal="left" vertical="center"/>
      <protection locked="0"/>
    </xf>
    <xf numFmtId="0" fontId="23" fillId="6" borderId="8" xfId="125" applyFont="1" applyFill="1" applyBorder="1" applyAlignment="1" applyProtection="1">
      <alignment horizontal="left" vertical="center"/>
      <protection locked="0"/>
    </xf>
    <xf numFmtId="0" fontId="20" fillId="0" borderId="10" xfId="95" applyFont="1" applyBorder="1" applyAlignment="1" applyProtection="1">
      <alignment horizontal="left" vertical="center"/>
      <protection locked="0" hidden="1"/>
    </xf>
    <xf numFmtId="0" fontId="20" fillId="0" borderId="10" xfId="95" applyFont="1" applyBorder="1" applyAlignment="1" applyProtection="1">
      <alignment horizontal="center" vertical="center"/>
      <protection hidden="1"/>
    </xf>
    <xf numFmtId="165" fontId="20" fillId="0" borderId="10" xfId="95" applyNumberFormat="1" applyFont="1" applyBorder="1" applyAlignment="1" applyProtection="1">
      <alignment horizontal="center" vertical="center"/>
      <protection locked="0" hidden="1"/>
    </xf>
    <xf numFmtId="0" fontId="23" fillId="0" borderId="23" xfId="0" applyFont="1" applyBorder="1" applyAlignment="1">
      <alignment horizontal="center"/>
    </xf>
  </cellXfs>
  <cellStyles count="12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Actual Date" xfId="13" xr:uid="{00000000-0005-0000-0000-00000C000000}"/>
    <cellStyle name="Border Wht" xfId="14" xr:uid="{00000000-0005-0000-0000-00000D000000}"/>
    <cellStyle name="Comma [0] 2" xfId="15" xr:uid="{00000000-0005-0000-0000-00000E000000}"/>
    <cellStyle name="Comma 10" xfId="16" xr:uid="{00000000-0005-0000-0000-00000F000000}"/>
    <cellStyle name="Comma 11" xfId="17" xr:uid="{00000000-0005-0000-0000-000010000000}"/>
    <cellStyle name="Comma 12" xfId="18" xr:uid="{00000000-0005-0000-0000-000011000000}"/>
    <cellStyle name="Comma 13" xfId="19" xr:uid="{00000000-0005-0000-0000-000012000000}"/>
    <cellStyle name="Comma 14" xfId="20" xr:uid="{00000000-0005-0000-0000-000013000000}"/>
    <cellStyle name="Comma 15" xfId="21" xr:uid="{00000000-0005-0000-0000-000014000000}"/>
    <cellStyle name="Comma 16" xfId="22" xr:uid="{00000000-0005-0000-0000-000015000000}"/>
    <cellStyle name="Comma 17" xfId="23" xr:uid="{00000000-0005-0000-0000-000016000000}"/>
    <cellStyle name="Comma 2" xfId="24" xr:uid="{00000000-0005-0000-0000-000017000000}"/>
    <cellStyle name="Comma 2 2" xfId="25" xr:uid="{00000000-0005-0000-0000-000018000000}"/>
    <cellStyle name="Comma 3" xfId="26" xr:uid="{00000000-0005-0000-0000-000019000000}"/>
    <cellStyle name="Comma 3 2" xfId="27" xr:uid="{00000000-0005-0000-0000-00001A000000}"/>
    <cellStyle name="Comma 4" xfId="28" xr:uid="{00000000-0005-0000-0000-00001B000000}"/>
    <cellStyle name="Comma 5" xfId="29" xr:uid="{00000000-0005-0000-0000-00001C000000}"/>
    <cellStyle name="Comma 6" xfId="30" xr:uid="{00000000-0005-0000-0000-00001D000000}"/>
    <cellStyle name="Comma 7" xfId="31" xr:uid="{00000000-0005-0000-0000-00001E000000}"/>
    <cellStyle name="Comma 8" xfId="32" xr:uid="{00000000-0005-0000-0000-00001F000000}"/>
    <cellStyle name="Comma 9" xfId="33" xr:uid="{00000000-0005-0000-0000-000020000000}"/>
    <cellStyle name="Currency" xfId="34" builtinId="4"/>
    <cellStyle name="Currency [0] 2" xfId="35" xr:uid="{00000000-0005-0000-0000-000022000000}"/>
    <cellStyle name="Currency 10" xfId="36" xr:uid="{00000000-0005-0000-0000-000023000000}"/>
    <cellStyle name="Currency 11" xfId="37" xr:uid="{00000000-0005-0000-0000-000024000000}"/>
    <cellStyle name="Currency 2" xfId="38" xr:uid="{00000000-0005-0000-0000-000025000000}"/>
    <cellStyle name="Currency 2 2" xfId="39" xr:uid="{00000000-0005-0000-0000-000026000000}"/>
    <cellStyle name="Currency 3" xfId="40" xr:uid="{00000000-0005-0000-0000-000027000000}"/>
    <cellStyle name="Currency 4" xfId="41" xr:uid="{00000000-0005-0000-0000-000028000000}"/>
    <cellStyle name="Currency 5" xfId="42" xr:uid="{00000000-0005-0000-0000-000029000000}"/>
    <cellStyle name="Currency 6" xfId="43" xr:uid="{00000000-0005-0000-0000-00002A000000}"/>
    <cellStyle name="Currency 7" xfId="44" xr:uid="{00000000-0005-0000-0000-00002B000000}"/>
    <cellStyle name="Currency 8" xfId="45" xr:uid="{00000000-0005-0000-0000-00002C000000}"/>
    <cellStyle name="Currency 9" xfId="46" xr:uid="{00000000-0005-0000-0000-00002D000000}"/>
    <cellStyle name="Date" xfId="47" xr:uid="{00000000-0005-0000-0000-00002E000000}"/>
    <cellStyle name="Fixed" xfId="48" xr:uid="{00000000-0005-0000-0000-00002F000000}"/>
    <cellStyle name="Grey" xfId="49" xr:uid="{00000000-0005-0000-0000-000030000000}"/>
    <cellStyle name="HEADER" xfId="50" xr:uid="{00000000-0005-0000-0000-000031000000}"/>
    <cellStyle name="Heading1" xfId="51" xr:uid="{00000000-0005-0000-0000-000032000000}"/>
    <cellStyle name="Heading2" xfId="52" xr:uid="{00000000-0005-0000-0000-000033000000}"/>
    <cellStyle name="HIGHLIGHT" xfId="53" xr:uid="{00000000-0005-0000-0000-000034000000}"/>
    <cellStyle name="Hyperlink" xfId="123" builtinId="8"/>
    <cellStyle name="Input [yellow]" xfId="54" xr:uid="{00000000-0005-0000-0000-000036000000}"/>
    <cellStyle name="Input 2" xfId="55" xr:uid="{00000000-0005-0000-0000-000037000000}"/>
    <cellStyle name="Milliers [0]_EDYAN" xfId="56" xr:uid="{00000000-0005-0000-0000-000038000000}"/>
    <cellStyle name="Milliers_EDYAN" xfId="57" xr:uid="{00000000-0005-0000-0000-000039000000}"/>
    <cellStyle name="Monétaire [0]_EDYAN" xfId="58" xr:uid="{00000000-0005-0000-0000-00003A000000}"/>
    <cellStyle name="Monétaire_EDYAN" xfId="59" xr:uid="{00000000-0005-0000-0000-00003B000000}"/>
    <cellStyle name="no dec" xfId="60" xr:uid="{00000000-0005-0000-0000-00003C000000}"/>
    <cellStyle name="Normal" xfId="0" builtinId="0"/>
    <cellStyle name="Normal - Style1" xfId="61" xr:uid="{00000000-0005-0000-0000-00003E000000}"/>
    <cellStyle name="Normal 10" xfId="62" xr:uid="{00000000-0005-0000-0000-00003F000000}"/>
    <cellStyle name="Normal 11" xfId="63" xr:uid="{00000000-0005-0000-0000-000040000000}"/>
    <cellStyle name="Normal 11 2" xfId="125" xr:uid="{00000000-0005-0000-0000-000041000000}"/>
    <cellStyle name="Normal 12" xfId="64" xr:uid="{00000000-0005-0000-0000-000042000000}"/>
    <cellStyle name="Normal 13" xfId="65" xr:uid="{00000000-0005-0000-0000-000043000000}"/>
    <cellStyle name="Normal 14" xfId="66" xr:uid="{00000000-0005-0000-0000-000044000000}"/>
    <cellStyle name="Normal 15" xfId="67" xr:uid="{00000000-0005-0000-0000-000045000000}"/>
    <cellStyle name="Normal 16" xfId="68" xr:uid="{00000000-0005-0000-0000-000046000000}"/>
    <cellStyle name="Normal 17" xfId="69" xr:uid="{00000000-0005-0000-0000-000047000000}"/>
    <cellStyle name="Normal 18" xfId="70" xr:uid="{00000000-0005-0000-0000-000048000000}"/>
    <cellStyle name="Normal 19" xfId="71" xr:uid="{00000000-0005-0000-0000-000049000000}"/>
    <cellStyle name="Normal 2" xfId="72" xr:uid="{00000000-0005-0000-0000-00004A000000}"/>
    <cellStyle name="Normal 2 2" xfId="73" xr:uid="{00000000-0005-0000-0000-00004B000000}"/>
    <cellStyle name="Normal 2 2 2" xfId="74" xr:uid="{00000000-0005-0000-0000-00004C000000}"/>
    <cellStyle name="Normal 2 2 3" xfId="75" xr:uid="{00000000-0005-0000-0000-00004D000000}"/>
    <cellStyle name="Normal 2 2 4" xfId="76" xr:uid="{00000000-0005-0000-0000-00004E000000}"/>
    <cellStyle name="Normal 2 2 5" xfId="77" xr:uid="{00000000-0005-0000-0000-00004F000000}"/>
    <cellStyle name="Normal 2 2 6" xfId="78" xr:uid="{00000000-0005-0000-0000-000050000000}"/>
    <cellStyle name="Normal 2 3" xfId="79" xr:uid="{00000000-0005-0000-0000-000051000000}"/>
    <cellStyle name="Normal 2 4" xfId="124" xr:uid="{00000000-0005-0000-0000-000052000000}"/>
    <cellStyle name="Normal 20" xfId="80" xr:uid="{00000000-0005-0000-0000-000053000000}"/>
    <cellStyle name="Normal 3" xfId="81" xr:uid="{00000000-0005-0000-0000-000054000000}"/>
    <cellStyle name="Normal 3 2" xfId="82" xr:uid="{00000000-0005-0000-0000-000055000000}"/>
    <cellStyle name="Normal 3 3" xfId="83" xr:uid="{00000000-0005-0000-0000-000056000000}"/>
    <cellStyle name="Normal 4" xfId="84" xr:uid="{00000000-0005-0000-0000-000057000000}"/>
    <cellStyle name="Normal 4 2" xfId="85" xr:uid="{00000000-0005-0000-0000-000058000000}"/>
    <cellStyle name="Normal 5" xfId="86" xr:uid="{00000000-0005-0000-0000-000059000000}"/>
    <cellStyle name="Normal 5 2" xfId="87" xr:uid="{00000000-0005-0000-0000-00005A000000}"/>
    <cellStyle name="Normal 6" xfId="88" xr:uid="{00000000-0005-0000-0000-00005B000000}"/>
    <cellStyle name="Normal 6 2" xfId="89" xr:uid="{00000000-0005-0000-0000-00005C000000}"/>
    <cellStyle name="Normal 7" xfId="90" xr:uid="{00000000-0005-0000-0000-00005D000000}"/>
    <cellStyle name="Normal 7 2" xfId="91" xr:uid="{00000000-0005-0000-0000-00005E000000}"/>
    <cellStyle name="Normal 8" xfId="92" xr:uid="{00000000-0005-0000-0000-00005F000000}"/>
    <cellStyle name="Normal 8 2" xfId="93" xr:uid="{00000000-0005-0000-0000-000060000000}"/>
    <cellStyle name="Normal 9" xfId="94" xr:uid="{00000000-0005-0000-0000-000061000000}"/>
    <cellStyle name="Normal_TruServcredit app" xfId="95" xr:uid="{00000000-0005-0000-0000-000062000000}"/>
    <cellStyle name="Note 2" xfId="96" xr:uid="{00000000-0005-0000-0000-000063000000}"/>
    <cellStyle name="Note 3" xfId="97" xr:uid="{00000000-0005-0000-0000-000064000000}"/>
    <cellStyle name="Percent" xfId="127" builtinId="5"/>
    <cellStyle name="Percent [2]" xfId="98" xr:uid="{00000000-0005-0000-0000-000065000000}"/>
    <cellStyle name="Percent 10" xfId="99" xr:uid="{00000000-0005-0000-0000-000066000000}"/>
    <cellStyle name="Percent 10 2" xfId="126" xr:uid="{00000000-0005-0000-0000-000067000000}"/>
    <cellStyle name="Percent 11" xfId="100" xr:uid="{00000000-0005-0000-0000-000068000000}"/>
    <cellStyle name="Percent 12" xfId="101" xr:uid="{00000000-0005-0000-0000-000069000000}"/>
    <cellStyle name="Percent 13" xfId="102" xr:uid="{00000000-0005-0000-0000-00006A000000}"/>
    <cellStyle name="Percent 14" xfId="103" xr:uid="{00000000-0005-0000-0000-00006B000000}"/>
    <cellStyle name="Percent 15" xfId="104" xr:uid="{00000000-0005-0000-0000-00006C000000}"/>
    <cellStyle name="Percent 2" xfId="105" xr:uid="{00000000-0005-0000-0000-00006D000000}"/>
    <cellStyle name="Percent 2 2" xfId="106" xr:uid="{00000000-0005-0000-0000-00006E000000}"/>
    <cellStyle name="Percent 2 2 2" xfId="107" xr:uid="{00000000-0005-0000-0000-00006F000000}"/>
    <cellStyle name="Percent 2 3" xfId="108" xr:uid="{00000000-0005-0000-0000-000070000000}"/>
    <cellStyle name="Percent 3" xfId="109" xr:uid="{00000000-0005-0000-0000-000071000000}"/>
    <cellStyle name="Percent 3 2" xfId="110" xr:uid="{00000000-0005-0000-0000-000072000000}"/>
    <cellStyle name="Percent 4" xfId="111" xr:uid="{00000000-0005-0000-0000-000073000000}"/>
    <cellStyle name="Percent 4 2" xfId="112" xr:uid="{00000000-0005-0000-0000-000074000000}"/>
    <cellStyle name="Percent 5" xfId="113" xr:uid="{00000000-0005-0000-0000-000075000000}"/>
    <cellStyle name="Percent 6" xfId="114" xr:uid="{00000000-0005-0000-0000-000076000000}"/>
    <cellStyle name="Percent 7" xfId="115" xr:uid="{00000000-0005-0000-0000-000077000000}"/>
    <cellStyle name="Percent 8" xfId="116" xr:uid="{00000000-0005-0000-0000-000078000000}"/>
    <cellStyle name="Percent 9" xfId="117" xr:uid="{00000000-0005-0000-0000-000079000000}"/>
    <cellStyle name="Style 1" xfId="118" xr:uid="{00000000-0005-0000-0000-00007A000000}"/>
    <cellStyle name="Total 2" xfId="119" xr:uid="{00000000-0005-0000-0000-00007B000000}"/>
    <cellStyle name="Unprot" xfId="120" xr:uid="{00000000-0005-0000-0000-00007C000000}"/>
    <cellStyle name="Unprot$" xfId="121" xr:uid="{00000000-0005-0000-0000-00007D000000}"/>
    <cellStyle name="Unprotect" xfId="122" xr:uid="{00000000-0005-0000-0000-00007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3F3F3"/>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CECEC"/>
      <rgbColor rgb="003B5E91"/>
      <rgbColor rgb="00333333"/>
    </indexedColors>
    <mruColors>
      <color rgb="FF084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466725</xdr:colOff>
      <xdr:row>1</xdr:row>
      <xdr:rowOff>238124</xdr:rowOff>
    </xdr:from>
    <xdr:to>
      <xdr:col>2</xdr:col>
      <xdr:colOff>2882265</xdr:colOff>
      <xdr:row>3</xdr:row>
      <xdr:rowOff>152399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3125" y="400049"/>
          <a:ext cx="2415540" cy="466725"/>
        </a:xfrm>
        <a:prstGeom prst="rect">
          <a:avLst/>
        </a:prstGeom>
      </xdr:spPr>
    </xdr:pic>
    <xdr:clientData/>
  </xdr:twoCellAnchor>
  <xdr:twoCellAnchor>
    <xdr:from>
      <xdr:col>1</xdr:col>
      <xdr:colOff>38100</xdr:colOff>
      <xdr:row>26</xdr:row>
      <xdr:rowOff>361950</xdr:rowOff>
    </xdr:from>
    <xdr:to>
      <xdr:col>3</xdr:col>
      <xdr:colOff>590550</xdr:colOff>
      <xdr:row>27</xdr:row>
      <xdr:rowOff>133350</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76225" y="5619750"/>
          <a:ext cx="5972175" cy="304800"/>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xdr:from>
      <xdr:col>1</xdr:col>
      <xdr:colOff>0</xdr:colOff>
      <xdr:row>5</xdr:row>
      <xdr:rowOff>0</xdr:rowOff>
    </xdr:from>
    <xdr:to>
      <xdr:col>3</xdr:col>
      <xdr:colOff>552450</xdr:colOff>
      <xdr:row>6</xdr:row>
      <xdr:rowOff>95250</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609600" y="809625"/>
          <a:ext cx="5972175" cy="25717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FINANCE</a:t>
          </a:r>
          <a:r>
            <a:rPr lang="en-US" sz="1100" b="1" baseline="0"/>
            <a:t> QUOTE INPUTS</a:t>
          </a:r>
          <a:endParaRPr lang="en-US" sz="1100"/>
        </a:p>
      </xdr:txBody>
    </xdr:sp>
    <xdr:clientData/>
  </xdr:twoCellAnchor>
  <xdr:twoCellAnchor editAs="oneCell">
    <xdr:from>
      <xdr:col>2</xdr:col>
      <xdr:colOff>2847975</xdr:colOff>
      <xdr:row>28</xdr:row>
      <xdr:rowOff>116411</xdr:rowOff>
    </xdr:from>
    <xdr:to>
      <xdr:col>4</xdr:col>
      <xdr:colOff>0</xdr:colOff>
      <xdr:row>30</xdr:row>
      <xdr:rowOff>134017</xdr:rowOff>
    </xdr:to>
    <xdr:pic>
      <xdr:nvPicPr>
        <xdr:cNvPr id="6" name="Picture 5">
          <a:extLst>
            <a:ext uri="{FF2B5EF4-FFF2-40B4-BE49-F238E27FC236}">
              <a16:creationId xmlns:a16="http://schemas.microsoft.com/office/drawing/2014/main" id="{2E09808C-CA93-43BE-B7FC-90D6894DB7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75" y="6069536"/>
          <a:ext cx="1743075" cy="350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154780</xdr:colOff>
      <xdr:row>35</xdr:row>
      <xdr:rowOff>36955</xdr:rowOff>
    </xdr:from>
    <xdr:to>
      <xdr:col>6</xdr:col>
      <xdr:colOff>1083467</xdr:colOff>
      <xdr:row>38</xdr:row>
      <xdr:rowOff>133350</xdr:rowOff>
    </xdr:to>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22030" y="9571480"/>
          <a:ext cx="2043112" cy="515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34</xdr:row>
      <xdr:rowOff>47625</xdr:rowOff>
    </xdr:from>
    <xdr:to>
      <xdr:col>6</xdr:col>
      <xdr:colOff>1071562</xdr:colOff>
      <xdr:row>35</xdr:row>
      <xdr:rowOff>2380</xdr:rowOff>
    </xdr:to>
    <xdr:sp macro="" textlink="">
      <xdr:nvSpPr>
        <xdr:cNvPr id="3" name="Rounded Rectangle 2">
          <a:extLst>
            <a:ext uri="{FF2B5EF4-FFF2-40B4-BE49-F238E27FC236}">
              <a16:creationId xmlns:a16="http://schemas.microsoft.com/office/drawing/2014/main" id="{00000000-0008-0000-0100-000003000000}"/>
            </a:ext>
          </a:extLst>
        </xdr:cNvPr>
        <xdr:cNvSpPr/>
      </xdr:nvSpPr>
      <xdr:spPr>
        <a:xfrm>
          <a:off x="257175" y="9334500"/>
          <a:ext cx="6596062" cy="202405"/>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1062036</xdr:colOff>
      <xdr:row>2</xdr:row>
      <xdr:rowOff>111715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3886" y="390526"/>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4">
          <a:extLst>
            <a:ext uri="{FF2B5EF4-FFF2-40B4-BE49-F238E27FC236}">
              <a16:creationId xmlns:a16="http://schemas.microsoft.com/office/drawing/2014/main" id="{00000000-0008-0000-0100-000005000000}"/>
            </a:ext>
          </a:extLst>
        </xdr:cNvPr>
        <xdr:cNvSpPr/>
      </xdr:nvSpPr>
      <xdr:spPr>
        <a:xfrm>
          <a:off x="247649" y="4905375"/>
          <a:ext cx="6629401" cy="419100"/>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173830</xdr:colOff>
      <xdr:row>36</xdr:row>
      <xdr:rowOff>8380</xdr:rowOff>
    </xdr:from>
    <xdr:to>
      <xdr:col>6</xdr:col>
      <xdr:colOff>1102517</xdr:colOff>
      <xdr:row>39</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1080" y="9600055"/>
          <a:ext cx="2043112" cy="515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34</xdr:row>
      <xdr:rowOff>47625</xdr:rowOff>
    </xdr:from>
    <xdr:to>
      <xdr:col>6</xdr:col>
      <xdr:colOff>1071562</xdr:colOff>
      <xdr:row>35</xdr:row>
      <xdr:rowOff>2380</xdr:rowOff>
    </xdr:to>
    <xdr:sp macro="" textlink="">
      <xdr:nvSpPr>
        <xdr:cNvPr id="3" name="Rounded Rectangle 2">
          <a:extLst>
            <a:ext uri="{FF2B5EF4-FFF2-40B4-BE49-F238E27FC236}">
              <a16:creationId xmlns:a16="http://schemas.microsoft.com/office/drawing/2014/main" id="{00000000-0008-0000-0200-000003000000}"/>
            </a:ext>
          </a:extLst>
        </xdr:cNvPr>
        <xdr:cNvSpPr/>
      </xdr:nvSpPr>
      <xdr:spPr>
        <a:xfrm>
          <a:off x="257175" y="9334500"/>
          <a:ext cx="6596062" cy="202405"/>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1062036</xdr:colOff>
      <xdr:row>2</xdr:row>
      <xdr:rowOff>111715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3886" y="390526"/>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4">
          <a:extLst>
            <a:ext uri="{FF2B5EF4-FFF2-40B4-BE49-F238E27FC236}">
              <a16:creationId xmlns:a16="http://schemas.microsoft.com/office/drawing/2014/main" id="{00000000-0008-0000-0200-000005000000}"/>
            </a:ext>
          </a:extLst>
        </xdr:cNvPr>
        <xdr:cNvSpPr/>
      </xdr:nvSpPr>
      <xdr:spPr>
        <a:xfrm>
          <a:off x="247649" y="4905375"/>
          <a:ext cx="6629401" cy="419100"/>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41</xdr:row>
      <xdr:rowOff>47625</xdr:rowOff>
    </xdr:from>
    <xdr:to>
      <xdr:col>6</xdr:col>
      <xdr:colOff>1071562</xdr:colOff>
      <xdr:row>42</xdr:row>
      <xdr:rowOff>2380</xdr:rowOff>
    </xdr:to>
    <xdr:sp macro="" textlink="">
      <xdr:nvSpPr>
        <xdr:cNvPr id="3" name="Rounded Rectangle 3">
          <a:extLst>
            <a:ext uri="{FF2B5EF4-FFF2-40B4-BE49-F238E27FC236}">
              <a16:creationId xmlns:a16="http://schemas.microsoft.com/office/drawing/2014/main" id="{55CD3165-9DC1-42B4-BD7F-F134C40AB689}"/>
            </a:ext>
          </a:extLst>
        </xdr:cNvPr>
        <xdr:cNvSpPr/>
      </xdr:nvSpPr>
      <xdr:spPr>
        <a:xfrm>
          <a:off x="257175" y="9610725"/>
          <a:ext cx="6596062" cy="20240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9526</xdr:rowOff>
    </xdr:from>
    <xdr:to>
      <xdr:col>6</xdr:col>
      <xdr:colOff>1063941</xdr:colOff>
      <xdr:row>2</xdr:row>
      <xdr:rowOff>117430</xdr:rowOff>
    </xdr:to>
    <xdr:pic>
      <xdr:nvPicPr>
        <xdr:cNvPr id="4" name="Picture 3">
          <a:extLst>
            <a:ext uri="{FF2B5EF4-FFF2-40B4-BE49-F238E27FC236}">
              <a16:creationId xmlns:a16="http://schemas.microsoft.com/office/drawing/2014/main" id="{0D5367EA-A1C6-4D8B-A0C3-C8D4C98629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3886" y="342901"/>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8">
          <a:extLst>
            <a:ext uri="{FF2B5EF4-FFF2-40B4-BE49-F238E27FC236}">
              <a16:creationId xmlns:a16="http://schemas.microsoft.com/office/drawing/2014/main" id="{7F69F770-EFF4-49D2-A300-CF1236477CD0}"/>
            </a:ext>
          </a:extLst>
        </xdr:cNvPr>
        <xdr:cNvSpPr/>
      </xdr:nvSpPr>
      <xdr:spPr>
        <a:xfrm>
          <a:off x="247649" y="4905375"/>
          <a:ext cx="6629401" cy="419100"/>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twoCellAnchor editAs="oneCell">
    <xdr:from>
      <xdr:col>5</xdr:col>
      <xdr:colOff>247650</xdr:colOff>
      <xdr:row>43</xdr:row>
      <xdr:rowOff>85057</xdr:rowOff>
    </xdr:from>
    <xdr:to>
      <xdr:col>6</xdr:col>
      <xdr:colOff>1028700</xdr:colOff>
      <xdr:row>45</xdr:row>
      <xdr:rowOff>104775</xdr:rowOff>
    </xdr:to>
    <xdr:pic>
      <xdr:nvPicPr>
        <xdr:cNvPr id="7" name="Picture 6">
          <a:extLst>
            <a:ext uri="{FF2B5EF4-FFF2-40B4-BE49-F238E27FC236}">
              <a16:creationId xmlns:a16="http://schemas.microsoft.com/office/drawing/2014/main" id="{22E08078-DB5A-48B2-79D3-12A1331A03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05400" y="7724107"/>
          <a:ext cx="1895475" cy="381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128221</xdr:colOff>
      <xdr:row>0</xdr:row>
      <xdr:rowOff>227135</xdr:rowOff>
    </xdr:from>
    <xdr:to>
      <xdr:col>13</xdr:col>
      <xdr:colOff>197617</xdr:colOff>
      <xdr:row>1</xdr:row>
      <xdr:rowOff>260106</xdr:rowOff>
    </xdr:to>
    <xdr:sp macro="" textlink="">
      <xdr:nvSpPr>
        <xdr:cNvPr id="2" name="Text Box 1">
          <a:extLst>
            <a:ext uri="{FF2B5EF4-FFF2-40B4-BE49-F238E27FC236}">
              <a16:creationId xmlns:a16="http://schemas.microsoft.com/office/drawing/2014/main" id="{5E6AEBB2-8569-4B69-9688-0AFB41B13BC8}"/>
            </a:ext>
          </a:extLst>
        </xdr:cNvPr>
        <xdr:cNvSpPr txBox="1">
          <a:spLocks noChangeArrowheads="1"/>
        </xdr:cNvSpPr>
      </xdr:nvSpPr>
      <xdr:spPr bwMode="auto">
        <a:xfrm>
          <a:off x="2042746" y="227135"/>
          <a:ext cx="2355396" cy="59494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US" sz="1200" b="1" i="0" strike="noStrike">
              <a:solidFill>
                <a:srgbClr val="000000"/>
              </a:solidFill>
              <a:latin typeface="Arial"/>
              <a:ea typeface="Arial"/>
              <a:cs typeface="Arial"/>
            </a:rPr>
            <a:t>AGRICULTURE</a:t>
          </a:r>
        </a:p>
        <a:p>
          <a:pPr algn="ctr" rtl="0">
            <a:defRPr sz="1000"/>
          </a:pPr>
          <a:r>
            <a:rPr lang="en-US" sz="1200" b="1" i="0" strike="noStrike">
              <a:solidFill>
                <a:srgbClr val="000000"/>
              </a:solidFill>
              <a:latin typeface="Arial"/>
              <a:ea typeface="Arial"/>
              <a:cs typeface="Arial"/>
            </a:rPr>
            <a:t>CREDIT APPLICATION</a:t>
          </a:r>
          <a:endParaRPr lang="en-US" sz="1400" b="1" i="0" strike="noStrike">
            <a:solidFill>
              <a:srgbClr val="000000"/>
            </a:solidFill>
            <a:latin typeface="Arial"/>
            <a:ea typeface="Arial"/>
            <a:cs typeface="Arial"/>
          </a:endParaRPr>
        </a:p>
        <a:p>
          <a:pPr algn="ctr" rtl="0">
            <a:defRPr sz="1000"/>
          </a:pPr>
          <a:r>
            <a:rPr lang="en-US" sz="900" b="1" i="0" strike="noStrike">
              <a:solidFill>
                <a:srgbClr val="000000"/>
              </a:solidFill>
              <a:latin typeface="Arial"/>
              <a:ea typeface="Arial"/>
              <a:cs typeface="Arial"/>
            </a:rPr>
            <a:t>GreatAmerica Financial Services Corp.</a:t>
          </a:r>
          <a:endParaRPr lang="en-US" sz="900" b="0" i="0" strike="noStrike">
            <a:solidFill>
              <a:srgbClr val="000000"/>
            </a:solidFill>
            <a:latin typeface="Arial"/>
            <a:ea typeface="Arial"/>
            <a:cs typeface="Arial"/>
          </a:endParaRPr>
        </a:p>
      </xdr:txBody>
    </xdr:sp>
    <xdr:clientData/>
  </xdr:twoCellAnchor>
  <xdr:twoCellAnchor>
    <xdr:from>
      <xdr:col>1</xdr:col>
      <xdr:colOff>57150</xdr:colOff>
      <xdr:row>45</xdr:row>
      <xdr:rowOff>47625</xdr:rowOff>
    </xdr:from>
    <xdr:to>
      <xdr:col>17</xdr:col>
      <xdr:colOff>762000</xdr:colOff>
      <xdr:row>48</xdr:row>
      <xdr:rowOff>80596</xdr:rowOff>
    </xdr:to>
    <xdr:sp macro="" textlink="">
      <xdr:nvSpPr>
        <xdr:cNvPr id="3" name="Text Box 2">
          <a:extLst>
            <a:ext uri="{FF2B5EF4-FFF2-40B4-BE49-F238E27FC236}">
              <a16:creationId xmlns:a16="http://schemas.microsoft.com/office/drawing/2014/main" id="{AE1B4A77-ACCA-4173-8B17-88A0202F6BB2}"/>
            </a:ext>
          </a:extLst>
        </xdr:cNvPr>
        <xdr:cNvSpPr txBox="1">
          <a:spLocks noChangeArrowheads="1"/>
        </xdr:cNvSpPr>
      </xdr:nvSpPr>
      <xdr:spPr bwMode="auto">
        <a:xfrm>
          <a:off x="219075" y="8572500"/>
          <a:ext cx="6429375" cy="652096"/>
        </a:xfrm>
        <a:prstGeom prst="rect">
          <a:avLst/>
        </a:prstGeom>
        <a:solidFill>
          <a:srgbClr val="FFFFFF"/>
        </a:solidFill>
        <a:ln w="9525">
          <a:noFill/>
          <a:miter lim="800000"/>
          <a:headEnd/>
          <a:tailEnd/>
        </a:ln>
      </xdr:spPr>
      <xdr:txBody>
        <a:bodyPr vertOverflow="clip" wrap="square" lIns="27432" tIns="18288" rIns="0" bIns="0" anchor="t" upright="1"/>
        <a:lstStyle/>
        <a:p>
          <a:r>
            <a:rPr lang="en-US" sz="600">
              <a:latin typeface="+mn-lt"/>
              <a:ea typeface="+mn-ea"/>
              <a:cs typeface="+mn-cs"/>
            </a:rPr>
            <a:t>DISCLOSURE OF RIGHT TO REQUEST SPECIFIC REASONS FOR CREDIT DENIAL GIVEN AT TIME OF APPLICATION. If your application for business credit is denied, you have the right to a written statement of the specific reasons for the denial. To obtain the statement, please contact GreatAmerica Financial Services</a:t>
          </a:r>
          <a:r>
            <a:rPr lang="en-US" sz="600" baseline="0">
              <a:latin typeface="+mn-lt"/>
              <a:ea typeface="+mn-ea"/>
              <a:cs typeface="+mn-cs"/>
            </a:rPr>
            <a:t> Corp.</a:t>
          </a:r>
          <a:r>
            <a:rPr lang="en-US" sz="600">
              <a:latin typeface="+mn-lt"/>
              <a:ea typeface="+mn-ea"/>
              <a:cs typeface="+mn-cs"/>
            </a:rPr>
            <a:t>, 625 1st St SE, Cedar Rapids, Iowa 52401 (319-365-8000) within 60 days from the date you are notified of our decision. We will send you a written statement of reasons for the denial within 30 days of receiving your request for the statement. The Federal Equal Credit Opportunity Act prohibits creditors from discriminating against credit applicants on the basis of race, color, religion, national origin, sex, marital status, age (provided the applicant has the capacity to enter into a binding contract); because all or part of the applicant’s income derives from any public assistance program; or because the applicant has in good faith exercised any right under the Consumer Credit Protection Act.  The federal agency that administers compliance with this law concerning this creditor is the Federal Trade Commission, Equal Credit Opportunity, Washington, D.C. 20580.</a:t>
          </a:r>
        </a:p>
      </xdr:txBody>
    </xdr:sp>
    <xdr:clientData/>
  </xdr:twoCellAnchor>
  <xdr:twoCellAnchor editAs="oneCell">
    <xdr:from>
      <xdr:col>14</xdr:col>
      <xdr:colOff>344366</xdr:colOff>
      <xdr:row>0</xdr:row>
      <xdr:rowOff>51288</xdr:rowOff>
    </xdr:from>
    <xdr:to>
      <xdr:col>17</xdr:col>
      <xdr:colOff>735830</xdr:colOff>
      <xdr:row>0</xdr:row>
      <xdr:rowOff>344365</xdr:rowOff>
    </xdr:to>
    <xdr:pic>
      <xdr:nvPicPr>
        <xdr:cNvPr id="4" name="Picture 3">
          <a:extLst>
            <a:ext uri="{FF2B5EF4-FFF2-40B4-BE49-F238E27FC236}">
              <a16:creationId xmlns:a16="http://schemas.microsoft.com/office/drawing/2014/main" id="{5AD9CD6F-AE2B-42A3-BC98-464A5A40C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5891" y="51288"/>
          <a:ext cx="1696389" cy="293077"/>
        </a:xfrm>
        <a:prstGeom prst="rect">
          <a:avLst/>
        </a:prstGeom>
      </xdr:spPr>
    </xdr:pic>
    <xdr:clientData/>
  </xdr:twoCellAnchor>
  <xdr:twoCellAnchor>
    <xdr:from>
      <xdr:col>1</xdr:col>
      <xdr:colOff>21982</xdr:colOff>
      <xdr:row>0</xdr:row>
      <xdr:rowOff>14654</xdr:rowOff>
    </xdr:from>
    <xdr:to>
      <xdr:col>8</xdr:col>
      <xdr:colOff>230588</xdr:colOff>
      <xdr:row>1</xdr:row>
      <xdr:rowOff>47625</xdr:rowOff>
    </xdr:to>
    <xdr:sp macro="" textlink="">
      <xdr:nvSpPr>
        <xdr:cNvPr id="5" name="Text Box 1">
          <a:extLst>
            <a:ext uri="{FF2B5EF4-FFF2-40B4-BE49-F238E27FC236}">
              <a16:creationId xmlns:a16="http://schemas.microsoft.com/office/drawing/2014/main" id="{114D5D8E-0A5E-45D8-99C7-A91C8DBC1F4D}"/>
            </a:ext>
          </a:extLst>
        </xdr:cNvPr>
        <xdr:cNvSpPr txBox="1">
          <a:spLocks noChangeArrowheads="1"/>
        </xdr:cNvSpPr>
      </xdr:nvSpPr>
      <xdr:spPr bwMode="auto">
        <a:xfrm>
          <a:off x="183907" y="14654"/>
          <a:ext cx="2342206" cy="594946"/>
        </a:xfrm>
        <a:prstGeom prst="rect">
          <a:avLst/>
        </a:prstGeom>
        <a:noFill/>
        <a:ln w="9525">
          <a:noFill/>
          <a:miter lim="800000"/>
          <a:headEnd/>
          <a:tailEnd/>
        </a:ln>
      </xdr:spPr>
      <xdr:txBody>
        <a:bodyPr vertOverflow="clip" wrap="square" lIns="36576" tIns="27432" rIns="36576"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1" i="0">
              <a:effectLst/>
              <a:latin typeface="+mn-lt"/>
              <a:ea typeface="+mn-ea"/>
              <a:cs typeface="+mn-cs"/>
            </a:rPr>
            <a:t>EMAIL:</a:t>
          </a:r>
          <a:r>
            <a:rPr lang="en-US" sz="900" b="0" i="0">
              <a:effectLst/>
              <a:latin typeface="+mn-lt"/>
              <a:ea typeface="+mn-ea"/>
              <a:cs typeface="+mn-cs"/>
            </a:rPr>
            <a:t> financesupport@accountservicing.com</a:t>
          </a:r>
          <a:endParaRPr lang="en-US" sz="900">
            <a:effectLst/>
            <a:latin typeface="+mn-lt"/>
          </a:endParaRPr>
        </a:p>
        <a:p>
          <a:pPr algn="l" rtl="0">
            <a:defRPr sz="1000"/>
          </a:pPr>
          <a:r>
            <a:rPr lang="en-US" sz="900" b="1" i="0" strike="noStrike">
              <a:solidFill>
                <a:srgbClr val="000000"/>
              </a:solidFill>
              <a:latin typeface="+mn-lt"/>
              <a:ea typeface="Arial"/>
              <a:cs typeface="Arial"/>
            </a:rPr>
            <a:t>PHONE</a:t>
          </a:r>
          <a:r>
            <a:rPr lang="en-US" sz="900" b="0" i="0" strike="noStrike">
              <a:solidFill>
                <a:srgbClr val="000000"/>
              </a:solidFill>
              <a:latin typeface="+mn-lt"/>
              <a:ea typeface="Arial"/>
              <a:cs typeface="Arial"/>
            </a:rPr>
            <a:t>: 866-288-9957</a:t>
          </a:r>
        </a:p>
        <a:p>
          <a:pPr algn="l" rtl="0">
            <a:defRPr sz="1000"/>
          </a:pPr>
          <a:r>
            <a:rPr lang="en-US" sz="900" b="1" i="0" strike="noStrike">
              <a:solidFill>
                <a:srgbClr val="000000"/>
              </a:solidFill>
              <a:latin typeface="+mn-lt"/>
              <a:ea typeface="Arial"/>
              <a:cs typeface="Arial"/>
            </a:rPr>
            <a:t>FAX</a:t>
          </a:r>
          <a:r>
            <a:rPr lang="en-US" sz="900" b="0" i="0" strike="noStrike">
              <a:solidFill>
                <a:srgbClr val="000000"/>
              </a:solidFill>
              <a:latin typeface="+mn-lt"/>
              <a:ea typeface="Arial"/>
              <a:cs typeface="Arial"/>
            </a:rPr>
            <a:t>: 855-636-9493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inancesupport@accountservicing.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mgcredit@greatamerica.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mgcredit@greatamerica.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financesupport@accountservicing.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K52"/>
  <sheetViews>
    <sheetView showGridLines="0" showRowColHeaders="0" topLeftCell="A4" workbookViewId="0">
      <selection activeCell="C10" sqref="C10"/>
    </sheetView>
  </sheetViews>
  <sheetFormatPr defaultColWidth="0" defaultRowHeight="13.2" zeroHeight="1"/>
  <cols>
    <col min="1" max="1" width="3.5546875" customWidth="1"/>
    <col min="2" max="2" width="21.5546875" customWidth="1"/>
    <col min="3" max="3" width="59.6640625" customWidth="1"/>
    <col min="4" max="4" width="9.109375" customWidth="1"/>
    <col min="5" max="5" width="3.5546875" customWidth="1"/>
    <col min="6" max="6" width="9.109375" style="198" hidden="1" customWidth="1"/>
    <col min="7" max="7" width="11" hidden="1" customWidth="1"/>
    <col min="8" max="16384" width="9.109375" hidden="1"/>
  </cols>
  <sheetData>
    <row r="1" spans="2:11"/>
    <row r="2" spans="2:11" ht="21.75" customHeight="1"/>
    <row r="3" spans="2:11" ht="21.75" customHeight="1"/>
    <row r="4" spans="2:11" ht="21.75" customHeight="1"/>
    <row r="5" spans="2:11"/>
    <row r="6" spans="2:11" ht="15.6">
      <c r="G6" s="199"/>
      <c r="H6" s="199"/>
      <c r="I6" s="199"/>
      <c r="J6" s="199"/>
      <c r="K6" s="199"/>
    </row>
    <row r="7" spans="2:11">
      <c r="G7" s="200"/>
      <c r="H7" s="200"/>
      <c r="I7" s="200"/>
      <c r="J7" s="200"/>
      <c r="K7" s="200"/>
    </row>
    <row r="8" spans="2:11" ht="25.5" customHeight="1">
      <c r="B8" s="14" t="s">
        <v>0</v>
      </c>
    </row>
    <row r="9" spans="2:11" ht="15.6">
      <c r="B9" s="15"/>
    </row>
    <row r="10" spans="2:11">
      <c r="B10" s="77" t="s">
        <v>1</v>
      </c>
      <c r="C10" s="67" t="s">
        <v>1</v>
      </c>
    </row>
    <row r="11" spans="2:11">
      <c r="B11" s="77" t="s">
        <v>2</v>
      </c>
      <c r="C11" s="67" t="s">
        <v>2</v>
      </c>
    </row>
    <row r="12" spans="2:11">
      <c r="B12" s="77" t="s">
        <v>3</v>
      </c>
      <c r="C12" s="67" t="s">
        <v>3</v>
      </c>
    </row>
    <row r="13" spans="2:11"/>
    <row r="14" spans="2:11" ht="28.5" customHeight="1">
      <c r="B14" s="14" t="s">
        <v>4</v>
      </c>
    </row>
    <row r="15" spans="2:11" ht="15.6">
      <c r="B15" s="15"/>
    </row>
    <row r="16" spans="2:11">
      <c r="B16" s="77" t="s">
        <v>5</v>
      </c>
      <c r="C16" s="66" t="s">
        <v>5</v>
      </c>
    </row>
    <row r="17" spans="2:3">
      <c r="B17" s="77" t="s">
        <v>6</v>
      </c>
      <c r="C17" s="66" t="s">
        <v>6</v>
      </c>
    </row>
    <row r="18" spans="2:3">
      <c r="B18" s="77" t="s">
        <v>7</v>
      </c>
      <c r="C18" s="66" t="s">
        <v>7</v>
      </c>
    </row>
    <row r="19" spans="2:3">
      <c r="B19" s="77" t="s">
        <v>8</v>
      </c>
      <c r="C19" s="66" t="s">
        <v>8</v>
      </c>
    </row>
    <row r="20" spans="2:3">
      <c r="B20" s="77" t="s">
        <v>9</v>
      </c>
      <c r="C20" s="66" t="s">
        <v>9</v>
      </c>
    </row>
    <row r="21" spans="2:3"/>
    <row r="22" spans="2:3" ht="27.75" customHeight="1">
      <c r="B22" s="14" t="s">
        <v>10</v>
      </c>
    </row>
    <row r="23" spans="2:3" ht="15.6">
      <c r="B23" s="15"/>
    </row>
    <row r="24" spans="2:3">
      <c r="B24" s="77" t="s">
        <v>11</v>
      </c>
      <c r="C24" s="67" t="s">
        <v>11</v>
      </c>
    </row>
    <row r="25" spans="2:3">
      <c r="B25" s="77" t="s">
        <v>12</v>
      </c>
      <c r="C25" s="68">
        <v>50000</v>
      </c>
    </row>
    <row r="26" spans="2:3"/>
    <row r="27" spans="2:3" ht="42" customHeight="1"/>
    <row r="28" spans="2:3"/>
    <row r="29" spans="2:3"/>
    <row r="30" spans="2:3" ht="13.5" customHeight="1">
      <c r="B30" s="45" t="s">
        <v>13</v>
      </c>
    </row>
    <row r="31" spans="2:3" ht="12.75" customHeight="1">
      <c r="B31" s="45" t="s">
        <v>14</v>
      </c>
    </row>
    <row r="32" spans="2:3" hidden="1">
      <c r="B32" s="44" t="s">
        <v>15</v>
      </c>
    </row>
    <row r="34" spans="2:5" ht="12.75" hidden="1" customHeight="1">
      <c r="B34" s="33"/>
      <c r="C34" s="33"/>
      <c r="D34" s="33"/>
      <c r="E34" s="33"/>
    </row>
    <row r="35" spans="2:5" ht="12.75" hidden="1" customHeight="1">
      <c r="B35" s="33"/>
      <c r="C35" s="33"/>
      <c r="D35" s="33"/>
      <c r="E35" s="33"/>
    </row>
    <row r="36" spans="2:5" ht="12.75" hidden="1" customHeight="1">
      <c r="B36" s="33"/>
      <c r="C36" s="33"/>
      <c r="D36" s="33"/>
      <c r="E36" s="33"/>
    </row>
    <row r="37" spans="2:5" ht="12.75" hidden="1" customHeight="1">
      <c r="B37" s="33"/>
      <c r="C37" s="33"/>
      <c r="D37" s="33"/>
      <c r="E37" s="33"/>
    </row>
    <row r="38" spans="2:5" ht="12.75" hidden="1" customHeight="1">
      <c r="B38" s="33"/>
      <c r="C38" s="33"/>
      <c r="D38" s="33"/>
      <c r="E38" s="33"/>
    </row>
    <row r="39" spans="2:5" ht="52.5" hidden="1" customHeight="1">
      <c r="B39" s="33"/>
      <c r="C39" s="33"/>
      <c r="D39" s="33"/>
      <c r="E39" s="33"/>
    </row>
    <row r="40" spans="2:5" ht="12.75" hidden="1" customHeight="1">
      <c r="B40" s="33"/>
      <c r="C40" s="33"/>
      <c r="D40" s="33"/>
      <c r="E40" s="33"/>
    </row>
    <row r="41" spans="2:5" ht="12.75" hidden="1" customHeight="1">
      <c r="B41" s="33"/>
      <c r="C41" s="33"/>
      <c r="D41" s="33"/>
      <c r="E41" s="33"/>
    </row>
    <row r="42" spans="2:5" ht="12.75" hidden="1" customHeight="1">
      <c r="B42" s="33"/>
      <c r="C42" s="33"/>
      <c r="D42" s="33"/>
      <c r="E42" s="33"/>
    </row>
    <row r="43" spans="2:5" ht="12.75" hidden="1" customHeight="1">
      <c r="B43" s="33"/>
      <c r="C43" s="33"/>
      <c r="D43" s="33"/>
      <c r="E43" s="33"/>
    </row>
    <row r="44" spans="2:5" ht="12.75" hidden="1" customHeight="1">
      <c r="B44" s="33"/>
      <c r="C44" s="33"/>
      <c r="D44" s="33"/>
      <c r="E44" s="33"/>
    </row>
    <row r="45" spans="2:5" ht="12.75" hidden="1" customHeight="1">
      <c r="B45" s="33"/>
      <c r="C45" s="33"/>
      <c r="D45" s="33"/>
      <c r="E45" s="33"/>
    </row>
    <row r="46" spans="2:5" ht="12.75" hidden="1" customHeight="1">
      <c r="B46" s="33"/>
      <c r="C46" s="33"/>
      <c r="D46" s="33"/>
      <c r="E46" s="33"/>
    </row>
    <row r="47" spans="2:5" ht="12.75" hidden="1" customHeight="1">
      <c r="B47" s="33"/>
      <c r="C47" s="33"/>
      <c r="D47" s="33"/>
      <c r="E47" s="33"/>
    </row>
    <row r="48" spans="2:5" ht="12.75" hidden="1" customHeight="1">
      <c r="B48" s="33"/>
      <c r="C48" s="33"/>
      <c r="D48" s="33"/>
      <c r="E48" s="33"/>
    </row>
    <row r="49" spans="2:5" ht="12.75" hidden="1" customHeight="1">
      <c r="B49" s="33"/>
      <c r="C49" s="33"/>
      <c r="D49" s="33"/>
      <c r="E49" s="33"/>
    </row>
    <row r="50" spans="2:5" ht="12.75" hidden="1" customHeight="1">
      <c r="B50" s="33"/>
      <c r="C50" s="33"/>
      <c r="D50" s="33"/>
      <c r="E50" s="33"/>
    </row>
    <row r="51" spans="2:5" ht="12.75" hidden="1" customHeight="1">
      <c r="B51" s="33"/>
      <c r="C51" s="33"/>
      <c r="D51" s="33"/>
      <c r="E51" s="33"/>
    </row>
    <row r="52" spans="2:5"/>
  </sheetData>
  <sheetProtection algorithmName="SHA-512" hashValue="cjMXGV1j6eO8na+3uUfINogLp2ojJv9CQfFP1+G85SrM0PICKUqXVGzepCszGWDpjUchoTBGEvykybBndOeqpg==" saltValue="anxF+0vBEHBJrfN8WpKDlw==" spinCount="100000" sheet="1" selectLockedCells="1"/>
  <hyperlinks>
    <hyperlink ref="B32" r:id="rId1" xr:uid="{C54AFBCB-EAD0-4ACC-9291-2E56EEAE382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IU114"/>
  <sheetViews>
    <sheetView showGridLines="0" showRowColHeaders="0" topLeftCell="A7" zoomScaleNormal="100" zoomScaleSheetLayoutView="80" workbookViewId="0">
      <selection activeCell="G29" sqref="G29"/>
    </sheetView>
  </sheetViews>
  <sheetFormatPr defaultColWidth="0" defaultRowHeight="12.75" customHeight="1" zeroHeight="1"/>
  <cols>
    <col min="1" max="1" width="3.109375" style="33" customWidth="1"/>
    <col min="2"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37" t="s">
        <v>16</v>
      </c>
      <c r="C2" s="237"/>
      <c r="D2" s="237"/>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0</v>
      </c>
      <c r="C4" s="15"/>
      <c r="D4" s="15"/>
      <c r="E4" s="14" t="s">
        <v>17</v>
      </c>
      <c r="F4" s="16"/>
      <c r="H4" s="17"/>
    </row>
    <row r="5" spans="1:30" ht="7.5" customHeight="1">
      <c r="A5" s="11"/>
      <c r="B5" s="15"/>
      <c r="C5" s="15"/>
      <c r="D5" s="15"/>
      <c r="E5" s="15"/>
      <c r="F5" s="16"/>
      <c r="H5" s="17"/>
    </row>
    <row r="6" spans="1:30" s="35" customFormat="1" ht="1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1.4">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1.4">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37" t="str">
        <f>+Inputs!C24</f>
        <v>Equipment Description</v>
      </c>
      <c r="C14" s="37"/>
      <c r="D14" s="37"/>
      <c r="E14" s="229">
        <f>+Inputs!C25</f>
        <v>50000</v>
      </c>
      <c r="F14" s="229"/>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30" t="s">
        <v>20</v>
      </c>
      <c r="C16" s="231"/>
      <c r="D16" s="231"/>
      <c r="E16" s="231"/>
      <c r="F16" s="231"/>
      <c r="G16" s="232"/>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42"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33" t="s">
        <v>21</v>
      </c>
      <c r="C20" s="233"/>
      <c r="D20" s="234" t="s">
        <v>22</v>
      </c>
      <c r="E20" s="234"/>
      <c r="F20" s="234" t="s">
        <v>23</v>
      </c>
      <c r="G20" s="234"/>
      <c r="H20" s="25"/>
    </row>
    <row r="21" spans="1:255" ht="7.5" customHeight="1">
      <c r="A21" s="11"/>
      <c r="B21"/>
      <c r="C21"/>
      <c r="D21"/>
      <c r="E21"/>
      <c r="F21"/>
      <c r="G21"/>
      <c r="H21" s="25"/>
    </row>
    <row r="22" spans="1:255" ht="28.5" customHeight="1">
      <c r="A22" s="11"/>
      <c r="B22" s="218" t="s">
        <v>24</v>
      </c>
      <c r="C22" s="219"/>
      <c r="D22" s="235">
        <v>2.9899999999999999E-2</v>
      </c>
      <c r="E22" s="235"/>
      <c r="F22" s="221">
        <f>+IF($E$14&lt;7500,"$10K Min.",$E$14*0.3485)</f>
        <v>17425</v>
      </c>
      <c r="G22" s="222"/>
      <c r="H22" s="25"/>
    </row>
    <row r="23" spans="1:255" ht="9.75" customHeight="1">
      <c r="A23" s="11"/>
      <c r="B23" s="50"/>
      <c r="C23" s="51"/>
      <c r="D23" s="64"/>
      <c r="E23" s="65"/>
      <c r="F23" s="54"/>
      <c r="G23" s="55"/>
      <c r="H23" s="25"/>
    </row>
    <row r="24" spans="1:255" ht="7.5" customHeight="1">
      <c r="A24" s="11"/>
      <c r="C24" s="26"/>
      <c r="D24" s="27"/>
      <c r="E24" s="28"/>
      <c r="F24" s="29"/>
      <c r="G24" s="30"/>
      <c r="H24" s="25"/>
    </row>
    <row r="25" spans="1:255" ht="13.2">
      <c r="A25" s="11"/>
      <c r="B25" s="236" t="str">
        <f ca="1">"Quote Date: "&amp; TEXT(TODAY(),"MM/DD/YY")</f>
        <v>Quote Date: 06/11/26</v>
      </c>
      <c r="C25" s="236"/>
      <c r="D25" s="236"/>
      <c r="E25" s="236"/>
      <c r="F25" s="236"/>
      <c r="G25" s="236"/>
      <c r="H25" s="31"/>
      <c r="I25" s="43"/>
      <c r="J25" s="43"/>
      <c r="S25" s="43"/>
      <c r="T25" s="43"/>
      <c r="U25" s="43"/>
      <c r="V25" s="43"/>
      <c r="W25" s="43"/>
      <c r="X25" s="43"/>
      <c r="Y25" s="43"/>
      <c r="Z25" s="43"/>
      <c r="AA25" s="43"/>
      <c r="AB25" s="43"/>
      <c r="AC25" s="43"/>
      <c r="AD25" s="43"/>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row>
    <row r="26" spans="1:255" ht="12" customHeight="1">
      <c r="A26" s="11"/>
      <c r="B26" s="26"/>
      <c r="C26" s="11"/>
      <c r="D26" s="32"/>
      <c r="E26" s="11"/>
      <c r="F26" s="32"/>
      <c r="H26" s="31"/>
      <c r="I26" s="43"/>
      <c r="J26" s="43"/>
      <c r="S26" s="43"/>
      <c r="T26" s="43"/>
      <c r="U26" s="43"/>
      <c r="V26" s="43"/>
      <c r="W26" s="43"/>
      <c r="X26" s="43"/>
      <c r="Y26" s="43"/>
      <c r="Z26" s="43"/>
      <c r="AA26" s="43"/>
      <c r="AB26" s="43"/>
      <c r="AC26" s="43"/>
      <c r="AD26" s="43"/>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row>
    <row r="27" spans="1:255" ht="12" customHeight="1">
      <c r="A27" s="11"/>
      <c r="B27" s="69" t="s">
        <v>25</v>
      </c>
      <c r="C27" s="38"/>
      <c r="D27" s="38"/>
      <c r="E27" s="38"/>
      <c r="F27" s="38"/>
      <c r="G27" s="38"/>
      <c r="H27" s="31"/>
      <c r="I27" s="43"/>
      <c r="J27" s="43"/>
      <c r="S27" s="43"/>
      <c r="T27" s="43"/>
      <c r="U27" s="43"/>
      <c r="V27" s="43"/>
      <c r="W27" s="43"/>
      <c r="X27" s="43"/>
      <c r="Y27" s="43"/>
      <c r="Z27" s="43"/>
      <c r="AA27" s="43"/>
      <c r="AB27" s="43"/>
      <c r="AC27" s="43"/>
      <c r="AD27" s="43"/>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row>
    <row r="28" spans="1:255" ht="15" customHeight="1">
      <c r="A28" s="11"/>
      <c r="B28" s="70" t="s">
        <v>26</v>
      </c>
      <c r="C28" s="71"/>
      <c r="D28" s="71"/>
      <c r="E28" s="38"/>
      <c r="F28"/>
      <c r="G28" s="72" t="s">
        <v>27</v>
      </c>
      <c r="H28" s="25"/>
    </row>
    <row r="29" spans="1:255" ht="15" customHeight="1">
      <c r="A29" s="11"/>
      <c r="B29" s="73" t="s">
        <v>28</v>
      </c>
      <c r="C29" s="71"/>
      <c r="D29" s="71"/>
      <c r="E29" s="38"/>
      <c r="F29"/>
      <c r="G29" s="72" t="s">
        <v>29</v>
      </c>
      <c r="H29" s="25"/>
    </row>
    <row r="30" spans="1:255" s="38" customFormat="1" ht="15" customHeight="1">
      <c r="A30" s="11"/>
      <c r="B30" s="70" t="s">
        <v>30</v>
      </c>
      <c r="C30" s="74"/>
      <c r="D30" s="74"/>
      <c r="F30"/>
      <c r="G30" s="75" t="s">
        <v>31</v>
      </c>
      <c r="H30" s="25"/>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s="38" customFormat="1" ht="15" customHeight="1">
      <c r="A31" s="11"/>
      <c r="B31" s="76" t="s">
        <v>32</v>
      </c>
      <c r="C31" s="74"/>
      <c r="D31" s="74"/>
      <c r="F31"/>
      <c r="G31" s="72" t="s">
        <v>33</v>
      </c>
      <c r="H31" s="25"/>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s="38" customFormat="1" ht="15" customHeight="1">
      <c r="A32" s="11"/>
      <c r="B32" s="73" t="s">
        <v>34</v>
      </c>
      <c r="C32" s="74"/>
      <c r="D32" s="74"/>
      <c r="E32" s="74"/>
      <c r="H32" s="25"/>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customFormat="1" ht="13.2"/>
    <row r="34" spans="1:255" s="38" customFormat="1" ht="14.25" customHeight="1">
      <c r="A34" s="25"/>
      <c r="B34" s="25"/>
      <c r="C34" s="25"/>
      <c r="D34" s="25"/>
      <c r="E34" s="25"/>
      <c r="F34" s="25"/>
      <c r="G34" s="25"/>
      <c r="H34" s="25"/>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s="38" customFormat="1" ht="19.5" customHeight="1">
      <c r="A35" s="25"/>
      <c r="H35" s="25"/>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s="38" customFormat="1" ht="4.5" customHeight="1">
      <c r="A36" s="25"/>
      <c r="B36" s="25"/>
      <c r="C36" s="25"/>
      <c r="D36" s="25"/>
      <c r="E36" s="25"/>
      <c r="F36" s="25"/>
      <c r="G36" s="25"/>
      <c r="H36" s="25"/>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8" customFormat="1" ht="13.8">
      <c r="A37" s="25"/>
      <c r="B37" s="45" t="s">
        <v>35</v>
      </c>
      <c r="C37" s="25"/>
      <c r="D37" s="25"/>
      <c r="E37" s="25"/>
      <c r="F37" s="25"/>
      <c r="G37" s="25"/>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25"/>
      <c r="B38" s="45" t="s">
        <v>14</v>
      </c>
      <c r="C38" s="25"/>
      <c r="D38" s="25"/>
      <c r="E38" s="25"/>
      <c r="F38" s="25"/>
      <c r="G38" s="25"/>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3.2">
      <c r="A39" s="25"/>
      <c r="B39" s="44" t="s">
        <v>36</v>
      </c>
      <c r="C39" s="25"/>
      <c r="D39" s="25"/>
      <c r="E39" s="25"/>
      <c r="F39" s="25"/>
      <c r="G39" s="25"/>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s="38" customFormat="1" ht="13.2">
      <c r="A40" s="25"/>
      <c r="C40" s="25"/>
      <c r="D40" s="25"/>
      <c r="E40" s="25"/>
      <c r="F40" s="25"/>
      <c r="G40" s="25"/>
      <c r="H40" s="25"/>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s="38" customFormat="1" ht="13.2" hidden="1">
      <c r="A41" s="25"/>
      <c r="B41" s="11"/>
      <c r="C41" s="11"/>
      <c r="D41" s="11"/>
      <c r="E41" s="11"/>
      <c r="F41" s="11"/>
      <c r="G41" s="11"/>
      <c r="H41" s="11"/>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13.2" hidden="1">
      <c r="A42" s="25"/>
      <c r="B42" s="11"/>
      <c r="C42" s="11"/>
      <c r="D42" s="11"/>
      <c r="E42" s="11"/>
      <c r="F42" s="11"/>
      <c r="G42" s="11"/>
      <c r="H42" s="11"/>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3.2" hidden="1">
      <c r="A43" s="25"/>
      <c r="B43" s="11"/>
      <c r="C43" s="11"/>
      <c r="D43" s="11"/>
      <c r="E43" s="11"/>
      <c r="F43" s="11"/>
      <c r="G43" s="11"/>
      <c r="H43" s="11"/>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3.2" hidden="1">
      <c r="A44" s="25"/>
      <c r="B44" s="11"/>
      <c r="C44" s="11"/>
      <c r="D44" s="11"/>
      <c r="E44" s="11"/>
      <c r="F44" s="11"/>
      <c r="G44" s="11"/>
      <c r="H44" s="11"/>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3.2" hidden="1">
      <c r="A45" s="25"/>
      <c r="B45"/>
      <c r="C45"/>
      <c r="D45"/>
      <c r="E45"/>
      <c r="F45"/>
      <c r="G45"/>
      <c r="H45"/>
      <c r="I45"/>
      <c r="J4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3.2" hidden="1">
      <c r="A46" s="25"/>
      <c r="B46"/>
      <c r="C46"/>
      <c r="D46"/>
      <c r="E46"/>
      <c r="F46"/>
      <c r="G46"/>
      <c r="H46"/>
      <c r="I46"/>
      <c r="J46"/>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3.2" hidden="1">
      <c r="A47" s="25"/>
      <c r="B47"/>
      <c r="C47"/>
      <c r="D47"/>
      <c r="E47"/>
      <c r="F47"/>
      <c r="G47"/>
      <c r="H47"/>
      <c r="I47"/>
      <c r="J47"/>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13.2" hidden="1">
      <c r="A48" s="25"/>
      <c r="B48"/>
      <c r="C48"/>
      <c r="D48"/>
      <c r="E48"/>
      <c r="F48"/>
      <c r="G48"/>
      <c r="H48"/>
      <c r="I48"/>
      <c r="J48"/>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3.2" hidden="1">
      <c r="A49" s="25"/>
      <c r="B49"/>
      <c r="C49"/>
      <c r="D49"/>
      <c r="E49"/>
      <c r="F49"/>
      <c r="G49"/>
      <c r="H49"/>
      <c r="I49"/>
      <c r="J49"/>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3.2" hidden="1">
      <c r="A50" s="25"/>
      <c r="B50"/>
      <c r="C50"/>
      <c r="D50"/>
      <c r="E50"/>
      <c r="F50"/>
      <c r="G50"/>
      <c r="H50"/>
      <c r="I50"/>
      <c r="J50"/>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13.2" hidden="1">
      <c r="A51" s="25"/>
      <c r="B51"/>
      <c r="C51"/>
      <c r="D51"/>
      <c r="E51"/>
      <c r="F51"/>
      <c r="G51"/>
      <c r="H51"/>
      <c r="I51"/>
      <c r="J5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13.2" hidden="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13.2" hidden="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13.2" hidden="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13.2" hidden="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13.2" hidden="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13.2" hidden="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13.2" hidden="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13.2" hidden="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13.2" hidden="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13.2" hidden="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13.2" hidden="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13.2" hidden="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13.2" hidden="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13.2" hidden="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13.2" hidden="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13.2" hidden="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13.2" hidden="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13.2" hidden="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13.2" hidden="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13.2" hidden="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13.2" hidden="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13.2" hidden="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13.2" hidden="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13.2" hidden="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13.2" hidden="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13.2" hidden="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13.2" hidden="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13.2" hidden="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13.2" hidden="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13.2" hidden="1">
      <c r="A81" s="33"/>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13.2" hidden="1">
      <c r="A82" s="33"/>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13.2" hidden="1">
      <c r="A83" s="33"/>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13.2" hidden="1">
      <c r="A84" s="33"/>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13.2" hidden="1">
      <c r="A85" s="33"/>
      <c r="B85" s="40"/>
      <c r="C85" s="40"/>
      <c r="D85" s="40"/>
      <c r="E85" s="40"/>
      <c r="F85" s="40"/>
      <c r="G85" s="40"/>
      <c r="H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13.2" hidden="1">
      <c r="A86" s="33"/>
      <c r="B86" s="40"/>
      <c r="C86" s="40"/>
      <c r="D86" s="40"/>
      <c r="E86" s="40"/>
      <c r="F86" s="40"/>
      <c r="G86" s="40"/>
      <c r="H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13.2" hidden="1">
      <c r="A87" s="33"/>
      <c r="B87" s="40"/>
      <c r="C87" s="40"/>
      <c r="D87" s="40"/>
      <c r="E87" s="40"/>
      <c r="F87" s="40"/>
      <c r="G87" s="40"/>
      <c r="H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13.2" hidden="1">
      <c r="A88" s="33"/>
      <c r="B88" s="40"/>
      <c r="C88" s="40"/>
      <c r="D88" s="40"/>
      <c r="E88" s="40"/>
      <c r="F88" s="40"/>
      <c r="G88" s="40"/>
      <c r="H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13.2" hidden="1">
      <c r="A89" s="33"/>
      <c r="B89" s="40"/>
      <c r="C89" s="40"/>
      <c r="D89" s="40"/>
      <c r="E89" s="40"/>
      <c r="F89" s="40"/>
      <c r="G89" s="40"/>
      <c r="H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13.2" hidden="1">
      <c r="A90" s="33"/>
      <c r="B90" s="40"/>
      <c r="C90" s="40"/>
      <c r="D90" s="40"/>
      <c r="E90" s="40"/>
      <c r="F90" s="40"/>
      <c r="G90" s="40"/>
      <c r="H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13.2" hidden="1">
      <c r="A91" s="33"/>
      <c r="B91" s="40"/>
      <c r="C91" s="40"/>
      <c r="D91" s="40"/>
      <c r="E91" s="40"/>
      <c r="F91" s="40"/>
      <c r="G91" s="40"/>
      <c r="H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13.2" hidden="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13.2" hidden="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13.2" hidden="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109" spans="2:7" ht="13.2" hidden="1">
      <c r="B109" s="40"/>
      <c r="C109" s="40"/>
      <c r="D109" s="40"/>
      <c r="E109" s="40"/>
      <c r="F109" s="40"/>
      <c r="G109" s="40"/>
    </row>
    <row r="110" spans="2:7" ht="13.2" hidden="1">
      <c r="B110" s="40"/>
      <c r="C110" s="40"/>
      <c r="D110" s="40"/>
      <c r="E110" s="40"/>
      <c r="F110" s="40"/>
      <c r="G110" s="40"/>
    </row>
    <row r="111" spans="2:7" ht="13.2" hidden="1">
      <c r="B111" s="40"/>
      <c r="C111" s="40"/>
      <c r="D111" s="40"/>
      <c r="E111" s="40"/>
      <c r="F111" s="40"/>
      <c r="G111" s="40"/>
    </row>
    <row r="112" spans="2:7" ht="13.2" hidden="1">
      <c r="B112" s="40"/>
      <c r="C112" s="40"/>
      <c r="D112" s="40"/>
      <c r="E112" s="40"/>
      <c r="F112" s="40"/>
      <c r="G112" s="40"/>
    </row>
    <row r="113" spans="2:7" ht="13.2" hidden="1">
      <c r="B113" s="40"/>
      <c r="C113" s="40"/>
      <c r="D113" s="40"/>
      <c r="E113" s="40"/>
      <c r="F113" s="40"/>
      <c r="G113" s="40"/>
    </row>
    <row r="114" spans="2:7" ht="13.2" hidden="1">
      <c r="B114" s="40"/>
      <c r="C114" s="40"/>
      <c r="D114" s="40"/>
      <c r="E114" s="40"/>
      <c r="F114" s="40"/>
      <c r="G114" s="40"/>
    </row>
  </sheetData>
  <sheetProtection algorithmName="SHA-512" hashValue="v6pCk7s/4GRYAYXFmeq0iKObIt7jVuw6TwoLpNNOZ4GGXiNdF4DMg7IRUtUR8pYjQ0amx62Ek9iW6XhTUbTpbQ==" saltValue="JlGHjbpX3DvXMrLvru/5oQ==" spinCount="100000" sheet="1" selectLockedCells="1"/>
  <mergeCells count="10">
    <mergeCell ref="B22:C22"/>
    <mergeCell ref="D22:E22"/>
    <mergeCell ref="F22:G22"/>
    <mergeCell ref="B25:G25"/>
    <mergeCell ref="B2:D2"/>
    <mergeCell ref="E14:F14"/>
    <mergeCell ref="B16:G16"/>
    <mergeCell ref="B20:C20"/>
    <mergeCell ref="D20:E20"/>
    <mergeCell ref="F20:G20"/>
  </mergeCells>
  <hyperlinks>
    <hyperlink ref="B39" r:id="rId1" xr:uid="{00000000-0004-0000-0100-000000000000}"/>
  </hyperlinks>
  <printOptions horizontalCentered="1"/>
  <pageMargins left="0.2" right="0.2" top="0.25" bottom="0.25" header="0.5" footer="0.5"/>
  <pageSetup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IU114"/>
  <sheetViews>
    <sheetView showGridLines="0" showRowColHeaders="0" topLeftCell="A16" zoomScaleNormal="100" zoomScaleSheetLayoutView="80" workbookViewId="0">
      <selection activeCell="G29" sqref="G29"/>
    </sheetView>
  </sheetViews>
  <sheetFormatPr defaultColWidth="0" defaultRowHeight="12.75" customHeight="1" zeroHeight="1"/>
  <cols>
    <col min="1" max="1" width="3.109375" style="33" customWidth="1"/>
    <col min="2"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37" t="s">
        <v>16</v>
      </c>
      <c r="C2" s="237"/>
      <c r="D2" s="237"/>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0</v>
      </c>
      <c r="C4" s="15"/>
      <c r="D4" s="15"/>
      <c r="E4" s="14" t="s">
        <v>17</v>
      </c>
      <c r="F4" s="16"/>
      <c r="H4" s="17"/>
    </row>
    <row r="5" spans="1:30" ht="7.5" customHeight="1">
      <c r="A5" s="11"/>
      <c r="B5" s="15"/>
      <c r="C5" s="15"/>
      <c r="D5" s="15"/>
      <c r="E5" s="15"/>
      <c r="F5" s="16"/>
      <c r="H5" s="17"/>
    </row>
    <row r="6" spans="1:30" s="35" customFormat="1" ht="1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1.4">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1.4">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37" t="str">
        <f>+Inputs!C24</f>
        <v>Equipment Description</v>
      </c>
      <c r="C14" s="37"/>
      <c r="D14" s="37"/>
      <c r="E14" s="229">
        <f>+Inputs!C25</f>
        <v>50000</v>
      </c>
      <c r="F14" s="229"/>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30" t="str">
        <f>"10% DOWN - ("&amp;TEXT($E$14*0.1,"$#,##0")&amp;") 
FOLLOWED BY NO PAYMENTS FOR 360 DAYS"</f>
        <v>10% DOWN - ($5,000) 
FOLLOWED BY NO PAYMENTS FOR 360 DAYS</v>
      </c>
      <c r="C16" s="231"/>
      <c r="D16" s="231"/>
      <c r="E16" s="231"/>
      <c r="F16" s="231"/>
      <c r="G16" s="232"/>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42"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33" t="s">
        <v>21</v>
      </c>
      <c r="C20" s="233"/>
      <c r="D20" s="234" t="s">
        <v>22</v>
      </c>
      <c r="E20" s="234"/>
      <c r="F20" s="234" t="s">
        <v>23</v>
      </c>
      <c r="G20" s="234"/>
      <c r="H20" s="25"/>
    </row>
    <row r="21" spans="1:255" ht="7.5" customHeight="1">
      <c r="A21" s="11"/>
      <c r="B21"/>
      <c r="C21"/>
      <c r="D21"/>
      <c r="E21"/>
      <c r="F21"/>
      <c r="G21"/>
      <c r="H21" s="25"/>
    </row>
    <row r="22" spans="1:255" ht="28.5" customHeight="1">
      <c r="A22" s="11"/>
      <c r="B22" s="218" t="s">
        <v>24</v>
      </c>
      <c r="C22" s="219"/>
      <c r="D22" s="235">
        <v>2.9899999999999999E-2</v>
      </c>
      <c r="E22" s="235"/>
      <c r="F22" s="221">
        <f>+IF($E$14&lt;7500,"$7.5K Min.",$E$14*0.31837)</f>
        <v>15918.5</v>
      </c>
      <c r="G22" s="222"/>
      <c r="H22" s="25"/>
    </row>
    <row r="23" spans="1:255" ht="9.75" customHeight="1">
      <c r="A23" s="11"/>
      <c r="B23" s="50"/>
      <c r="C23" s="51"/>
      <c r="D23" s="64"/>
      <c r="E23" s="65"/>
      <c r="F23" s="54"/>
      <c r="G23" s="55"/>
      <c r="H23" s="25"/>
    </row>
    <row r="24" spans="1:255" ht="7.5" customHeight="1">
      <c r="A24" s="11"/>
      <c r="C24" s="26"/>
      <c r="D24" s="27"/>
      <c r="E24" s="28"/>
      <c r="F24" s="29"/>
      <c r="G24" s="30"/>
      <c r="H24" s="25"/>
    </row>
    <row r="25" spans="1:255" ht="13.2">
      <c r="A25" s="11"/>
      <c r="B25" s="236" t="str">
        <f ca="1">"Quote Date: "&amp; TEXT(TODAY(),"MM/DD/YY")</f>
        <v>Quote Date: 06/11/26</v>
      </c>
      <c r="C25" s="236"/>
      <c r="D25" s="236"/>
      <c r="E25" s="236"/>
      <c r="F25" s="236"/>
      <c r="G25" s="236"/>
      <c r="H25" s="31"/>
      <c r="I25" s="43"/>
      <c r="J25" s="43"/>
      <c r="S25" s="43"/>
      <c r="T25" s="43"/>
      <c r="U25" s="43"/>
      <c r="V25" s="43"/>
      <c r="W25" s="43"/>
      <c r="X25" s="43"/>
      <c r="Y25" s="43"/>
      <c r="Z25" s="43"/>
      <c r="AA25" s="43"/>
      <c r="AB25" s="43"/>
      <c r="AC25" s="43"/>
      <c r="AD25" s="43"/>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row>
    <row r="26" spans="1:255" ht="12" customHeight="1">
      <c r="A26" s="11"/>
      <c r="B26" s="26"/>
      <c r="C26" s="11"/>
      <c r="D26" s="32"/>
      <c r="E26" s="11"/>
      <c r="F26" s="32"/>
      <c r="H26" s="31"/>
      <c r="I26" s="43"/>
      <c r="J26" s="43"/>
      <c r="S26" s="43"/>
      <c r="T26" s="43"/>
      <c r="U26" s="43"/>
      <c r="V26" s="43"/>
      <c r="W26" s="43"/>
      <c r="X26" s="43"/>
      <c r="Y26" s="43"/>
      <c r="Z26" s="43"/>
      <c r="AA26" s="43"/>
      <c r="AB26" s="43"/>
      <c r="AC26" s="43"/>
      <c r="AD26" s="43"/>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row>
    <row r="27" spans="1:255" ht="12" customHeight="1">
      <c r="A27" s="11"/>
      <c r="B27" s="69" t="s">
        <v>25</v>
      </c>
      <c r="C27" s="38"/>
      <c r="D27" s="38"/>
      <c r="E27" s="38"/>
      <c r="F27" s="38"/>
      <c r="G27" s="38"/>
      <c r="H27" s="31"/>
      <c r="I27" s="43"/>
      <c r="J27" s="43"/>
      <c r="S27" s="43"/>
      <c r="T27" s="43"/>
      <c r="U27" s="43"/>
      <c r="V27" s="43"/>
      <c r="W27" s="43"/>
      <c r="X27" s="43"/>
      <c r="Y27" s="43"/>
      <c r="Z27" s="43"/>
      <c r="AA27" s="43"/>
      <c r="AB27" s="43"/>
      <c r="AC27" s="43"/>
      <c r="AD27" s="43"/>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row>
    <row r="28" spans="1:255" ht="15" customHeight="1">
      <c r="A28" s="11"/>
      <c r="B28" s="70" t="s">
        <v>26</v>
      </c>
      <c r="C28" s="71"/>
      <c r="D28" s="71"/>
      <c r="E28" s="38"/>
      <c r="F28"/>
      <c r="G28" s="72" t="s">
        <v>27</v>
      </c>
      <c r="H28" s="25"/>
    </row>
    <row r="29" spans="1:255" ht="15" customHeight="1">
      <c r="A29" s="11"/>
      <c r="B29" s="73" t="s">
        <v>37</v>
      </c>
      <c r="C29" s="71"/>
      <c r="D29" s="71"/>
      <c r="E29" s="38"/>
      <c r="F29"/>
      <c r="G29" s="72" t="str">
        <f>'180 Day Promo'!$G$29</f>
        <v>- Pricing effective through 3/31/22</v>
      </c>
      <c r="H29" s="25"/>
    </row>
    <row r="30" spans="1:255" s="38" customFormat="1" ht="15" customHeight="1">
      <c r="A30" s="11"/>
      <c r="B30" s="70" t="s">
        <v>30</v>
      </c>
      <c r="C30" s="74"/>
      <c r="D30" s="74"/>
      <c r="F30"/>
      <c r="G30" s="75" t="s">
        <v>31</v>
      </c>
      <c r="H30" s="25"/>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s="38" customFormat="1" ht="15" customHeight="1">
      <c r="A31" s="11"/>
      <c r="B31" s="76" t="s">
        <v>32</v>
      </c>
      <c r="C31" s="74"/>
      <c r="D31" s="74"/>
      <c r="F31"/>
      <c r="G31" s="72" t="s">
        <v>33</v>
      </c>
      <c r="H31" s="25"/>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s="38" customFormat="1" ht="15" customHeight="1">
      <c r="A32" s="11"/>
      <c r="B32" s="73" t="s">
        <v>34</v>
      </c>
      <c r="C32" s="74"/>
      <c r="D32" s="74"/>
      <c r="E32" s="74"/>
      <c r="H32" s="25"/>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customFormat="1" ht="13.2"/>
    <row r="34" spans="1:255" s="38" customFormat="1" ht="14.25" customHeight="1">
      <c r="A34" s="25"/>
      <c r="B34" s="25"/>
      <c r="C34" s="25"/>
      <c r="D34" s="25"/>
      <c r="E34" s="25"/>
      <c r="F34" s="25"/>
      <c r="G34" s="25"/>
      <c r="H34" s="25"/>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s="38" customFormat="1" ht="19.5" customHeight="1">
      <c r="A35" s="25"/>
      <c r="H35" s="25"/>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s="38" customFormat="1" ht="4.5" customHeight="1">
      <c r="A36" s="25"/>
      <c r="B36" s="25"/>
      <c r="C36" s="25"/>
      <c r="D36" s="25"/>
      <c r="E36" s="25"/>
      <c r="F36" s="25"/>
      <c r="G36" s="25"/>
      <c r="H36" s="25"/>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8" customFormat="1" ht="13.8">
      <c r="A37" s="25"/>
      <c r="B37" s="45" t="s">
        <v>35</v>
      </c>
      <c r="C37" s="25"/>
      <c r="D37" s="25"/>
      <c r="E37" s="25"/>
      <c r="F37" s="25"/>
      <c r="G37" s="25"/>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25"/>
      <c r="B38" s="45" t="s">
        <v>14</v>
      </c>
      <c r="C38" s="25"/>
      <c r="D38" s="25"/>
      <c r="E38" s="25"/>
      <c r="F38" s="25"/>
      <c r="G38" s="25"/>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3.2">
      <c r="A39" s="25"/>
      <c r="B39" s="44" t="s">
        <v>36</v>
      </c>
      <c r="C39" s="25"/>
      <c r="D39" s="25"/>
      <c r="E39" s="25"/>
      <c r="F39" s="25"/>
      <c r="G39" s="25"/>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s="38" customFormat="1" ht="13.2">
      <c r="A40" s="25"/>
      <c r="C40" s="25"/>
      <c r="D40" s="25"/>
      <c r="E40" s="25"/>
      <c r="F40" s="25"/>
      <c r="G40" s="25"/>
      <c r="H40" s="25"/>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s="38" customFormat="1" ht="13.2" hidden="1">
      <c r="A41" s="25"/>
      <c r="B41" s="11"/>
      <c r="C41" s="11"/>
      <c r="D41" s="11"/>
      <c r="E41" s="11"/>
      <c r="F41" s="11"/>
      <c r="G41" s="11"/>
      <c r="H41" s="11"/>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13.2" hidden="1">
      <c r="A42" s="25"/>
      <c r="B42" s="11"/>
      <c r="C42" s="11"/>
      <c r="D42" s="11"/>
      <c r="E42" s="11"/>
      <c r="F42" s="11"/>
      <c r="G42" s="11"/>
      <c r="H42" s="11"/>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3.2" hidden="1">
      <c r="A43" s="25"/>
      <c r="B43" s="11"/>
      <c r="C43" s="11"/>
      <c r="D43" s="11"/>
      <c r="E43" s="11"/>
      <c r="F43" s="11"/>
      <c r="G43" s="11"/>
      <c r="H43" s="11"/>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3.2" hidden="1">
      <c r="A44" s="25"/>
      <c r="B44" s="11"/>
      <c r="C44" s="11"/>
      <c r="D44" s="11"/>
      <c r="E44" s="11"/>
      <c r="F44" s="11"/>
      <c r="G44" s="11"/>
      <c r="H44" s="11"/>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3.2" hidden="1">
      <c r="A45" s="25"/>
      <c r="B45"/>
      <c r="C45"/>
      <c r="D45"/>
      <c r="E45"/>
      <c r="F45"/>
      <c r="G45"/>
      <c r="H45"/>
      <c r="I45"/>
      <c r="J4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3.2" hidden="1">
      <c r="A46" s="25"/>
      <c r="B46"/>
      <c r="C46"/>
      <c r="D46"/>
      <c r="E46"/>
      <c r="F46"/>
      <c r="G46"/>
      <c r="H46"/>
      <c r="I46"/>
      <c r="J46"/>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3.2" hidden="1">
      <c r="A47" s="25"/>
      <c r="B47"/>
      <c r="C47"/>
      <c r="D47"/>
      <c r="E47"/>
      <c r="F47"/>
      <c r="G47"/>
      <c r="H47"/>
      <c r="I47"/>
      <c r="J47"/>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13.2" hidden="1">
      <c r="A48" s="25"/>
      <c r="B48"/>
      <c r="C48"/>
      <c r="D48"/>
      <c r="E48"/>
      <c r="F48"/>
      <c r="G48"/>
      <c r="H48"/>
      <c r="I48"/>
      <c r="J48"/>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3.2" hidden="1">
      <c r="A49" s="25"/>
      <c r="B49"/>
      <c r="C49"/>
      <c r="D49"/>
      <c r="E49"/>
      <c r="F49"/>
      <c r="G49"/>
      <c r="H49"/>
      <c r="I49"/>
      <c r="J49"/>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3.2" hidden="1">
      <c r="A50" s="25"/>
      <c r="B50"/>
      <c r="C50"/>
      <c r="D50"/>
      <c r="E50"/>
      <c r="F50"/>
      <c r="G50"/>
      <c r="H50"/>
      <c r="I50"/>
      <c r="J50"/>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13.2" hidden="1">
      <c r="A51" s="25"/>
      <c r="B51"/>
      <c r="C51"/>
      <c r="D51"/>
      <c r="E51"/>
      <c r="F51"/>
      <c r="G51"/>
      <c r="H51"/>
      <c r="I51"/>
      <c r="J5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13.2" hidden="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13.2" hidden="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13.2" hidden="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13.2" hidden="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13.2" hidden="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13.2" hidden="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13.2" hidden="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13.2" hidden="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13.2" hidden="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13.2" hidden="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13.2" hidden="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13.2" hidden="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13.2" hidden="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13.2" hidden="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13.2" hidden="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13.2" hidden="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13.2" hidden="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13.2" hidden="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13.2" hidden="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13.2" hidden="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13.2" hidden="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13.2" hidden="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13.2" hidden="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13.2" hidden="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13.2" hidden="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13.2" hidden="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13.2" hidden="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13.2" hidden="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13.2" hidden="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13.2" hidden="1">
      <c r="A81" s="33"/>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13.2" hidden="1">
      <c r="A82" s="33"/>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13.2" hidden="1">
      <c r="A83" s="33"/>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13.2" hidden="1">
      <c r="A84" s="33"/>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13.2" hidden="1">
      <c r="A85" s="33"/>
      <c r="B85" s="40"/>
      <c r="C85" s="40"/>
      <c r="D85" s="40"/>
      <c r="E85" s="40"/>
      <c r="F85" s="40"/>
      <c r="G85" s="40"/>
      <c r="H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13.2" hidden="1">
      <c r="A86" s="33"/>
      <c r="B86" s="40"/>
      <c r="C86" s="40"/>
      <c r="D86" s="40"/>
      <c r="E86" s="40"/>
      <c r="F86" s="40"/>
      <c r="G86" s="40"/>
      <c r="H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13.2" hidden="1">
      <c r="A87" s="33"/>
      <c r="B87" s="40"/>
      <c r="C87" s="40"/>
      <c r="D87" s="40"/>
      <c r="E87" s="40"/>
      <c r="F87" s="40"/>
      <c r="G87" s="40"/>
      <c r="H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13.2" hidden="1">
      <c r="A88" s="33"/>
      <c r="B88" s="40"/>
      <c r="C88" s="40"/>
      <c r="D88" s="40"/>
      <c r="E88" s="40"/>
      <c r="F88" s="40"/>
      <c r="G88" s="40"/>
      <c r="H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13.2" hidden="1">
      <c r="A89" s="33"/>
      <c r="B89" s="40"/>
      <c r="C89" s="40"/>
      <c r="D89" s="40"/>
      <c r="E89" s="40"/>
      <c r="F89" s="40"/>
      <c r="G89" s="40"/>
      <c r="H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13.2" hidden="1">
      <c r="A90" s="33"/>
      <c r="B90" s="40"/>
      <c r="C90" s="40"/>
      <c r="D90" s="40"/>
      <c r="E90" s="40"/>
      <c r="F90" s="40"/>
      <c r="G90" s="40"/>
      <c r="H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13.2" hidden="1">
      <c r="A91" s="33"/>
      <c r="B91" s="40"/>
      <c r="C91" s="40"/>
      <c r="D91" s="40"/>
      <c r="E91" s="40"/>
      <c r="F91" s="40"/>
      <c r="G91" s="40"/>
      <c r="H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13.2" hidden="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13.2" hidden="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13.2" hidden="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109" spans="2:7" ht="13.2" hidden="1">
      <c r="B109" s="40"/>
      <c r="C109" s="40"/>
      <c r="D109" s="40"/>
      <c r="E109" s="40"/>
      <c r="F109" s="40"/>
      <c r="G109" s="40"/>
    </row>
    <row r="110" spans="2:7" ht="13.2" hidden="1">
      <c r="B110" s="40"/>
      <c r="C110" s="40"/>
      <c r="D110" s="40"/>
      <c r="E110" s="40"/>
      <c r="F110" s="40"/>
      <c r="G110" s="40"/>
    </row>
    <row r="111" spans="2:7" ht="13.2" hidden="1">
      <c r="B111" s="40"/>
      <c r="C111" s="40"/>
      <c r="D111" s="40"/>
      <c r="E111" s="40"/>
      <c r="F111" s="40"/>
      <c r="G111" s="40"/>
    </row>
    <row r="112" spans="2:7" ht="13.2" hidden="1">
      <c r="B112" s="40"/>
      <c r="C112" s="40"/>
      <c r="D112" s="40"/>
      <c r="E112" s="40"/>
      <c r="F112" s="40"/>
      <c r="G112" s="40"/>
    </row>
    <row r="113" spans="2:7" ht="13.2" hidden="1">
      <c r="B113" s="40"/>
      <c r="C113" s="40"/>
      <c r="D113" s="40"/>
      <c r="E113" s="40"/>
      <c r="F113" s="40"/>
      <c r="G113" s="40"/>
    </row>
    <row r="114" spans="2:7" ht="13.2" hidden="1">
      <c r="B114" s="40"/>
      <c r="C114" s="40"/>
      <c r="D114" s="40"/>
      <c r="E114" s="40"/>
      <c r="F114" s="40"/>
      <c r="G114" s="40"/>
    </row>
  </sheetData>
  <sheetProtection selectLockedCells="1"/>
  <mergeCells count="10">
    <mergeCell ref="B22:C22"/>
    <mergeCell ref="D22:E22"/>
    <mergeCell ref="F22:G22"/>
    <mergeCell ref="B25:G25"/>
    <mergeCell ref="B2:D2"/>
    <mergeCell ref="E14:F14"/>
    <mergeCell ref="B16:G16"/>
    <mergeCell ref="B20:C20"/>
    <mergeCell ref="D20:E20"/>
    <mergeCell ref="F20:G20"/>
  </mergeCells>
  <hyperlinks>
    <hyperlink ref="B39" r:id="rId1" xr:uid="{00000000-0004-0000-0200-000000000000}"/>
  </hyperlinks>
  <printOptions horizontalCentered="1"/>
  <pageMargins left="0.2" right="0.2" top="0.25" bottom="0.25" header="0.5" footer="0.5"/>
  <pageSetup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0FE9-EDF4-47AB-94B1-A02101392A49}">
  <sheetPr codeName="Sheet5">
    <tabColor theme="3"/>
    <pageSetUpPr fitToPage="1"/>
  </sheetPr>
  <dimension ref="A1:IU121"/>
  <sheetViews>
    <sheetView showGridLines="0" showRowColHeaders="0" tabSelected="1" zoomScaleNormal="100" zoomScaleSheetLayoutView="80" workbookViewId="0">
      <selection activeCell="D43" sqref="D43"/>
    </sheetView>
  </sheetViews>
  <sheetFormatPr defaultColWidth="0" defaultRowHeight="8.25" customHeight="1" zeroHeight="1"/>
  <cols>
    <col min="1" max="1" width="3.109375" style="33" customWidth="1"/>
    <col min="2" max="2" width="16.6640625" style="33" customWidth="1"/>
    <col min="3" max="3" width="19.5546875" style="33" customWidth="1"/>
    <col min="4" max="7" width="16.6640625" style="33" customWidth="1"/>
    <col min="8" max="8" width="3.44140625" style="33" customWidth="1"/>
    <col min="9" max="30" width="9.109375" style="38" hidden="1" customWidth="1"/>
    <col min="31" max="16384" width="9.109375" style="33" hidden="1"/>
  </cols>
  <sheetData>
    <row r="1" spans="1:30" ht="14.25" customHeight="1"/>
    <row r="2" spans="1:30" s="49" customFormat="1" ht="24.75" customHeight="1">
      <c r="A2" s="46"/>
      <c r="B2" s="228" t="s">
        <v>16</v>
      </c>
      <c r="C2" s="228"/>
      <c r="D2" s="228"/>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14.25" customHeight="1">
      <c r="A3" s="11"/>
      <c r="B3" s="12"/>
      <c r="C3" s="12"/>
      <c r="D3" s="12"/>
      <c r="E3" s="12"/>
      <c r="F3" s="12"/>
      <c r="G3" s="13"/>
      <c r="H3" s="13"/>
    </row>
    <row r="4" spans="1:30" ht="23.25" customHeight="1">
      <c r="A4" s="11"/>
      <c r="B4" s="14" t="s">
        <v>0</v>
      </c>
      <c r="C4" s="15"/>
      <c r="D4" s="15"/>
      <c r="E4" s="14" t="s">
        <v>17</v>
      </c>
      <c r="F4" s="16"/>
      <c r="H4" s="17"/>
    </row>
    <row r="5" spans="1:30" ht="14.25" customHeight="1">
      <c r="A5" s="11"/>
      <c r="B5" s="15"/>
      <c r="C5" s="15"/>
      <c r="D5" s="15"/>
      <c r="E5" s="15"/>
      <c r="F5" s="16"/>
      <c r="H5" s="17"/>
    </row>
    <row r="6" spans="1:30" s="35" customFormat="1" ht="14.2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4.2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4.2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4.25" customHeight="1">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4.25" customHeight="1">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4.2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4.25" customHeight="1">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14.25"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4.25" customHeight="1">
      <c r="A14" s="20"/>
      <c r="B14" s="190" t="str">
        <f>IF(Inputs!$C$24&lt;&gt;"",Inputs!$C$24,"")</f>
        <v>Equipment Description</v>
      </c>
      <c r="C14" s="37"/>
      <c r="D14" s="37"/>
      <c r="E14" s="229">
        <f>+Inputs!C25</f>
        <v>50000</v>
      </c>
      <c r="F14" s="229"/>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51"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1.75" customHeight="1" thickBot="1">
      <c r="A16" s="20"/>
      <c r="B16" s="230" t="str">
        <f>"FIRST PAYMENT DUE AT SIGNING"</f>
        <v>FIRST PAYMENT DUE AT SIGNING</v>
      </c>
      <c r="C16" s="231"/>
      <c r="D16" s="231"/>
      <c r="E16" s="231"/>
      <c r="F16" s="231"/>
      <c r="G16" s="232"/>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24"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14.25" customHeight="1">
      <c r="A18" s="11"/>
      <c r="B18"/>
      <c r="C18"/>
      <c r="D18"/>
      <c r="E18"/>
      <c r="F18"/>
      <c r="G18"/>
      <c r="H18"/>
      <c r="I18"/>
    </row>
    <row r="19" spans="1:255" ht="14.25" customHeight="1">
      <c r="A19" s="11"/>
      <c r="B19"/>
      <c r="C19"/>
      <c r="D19"/>
      <c r="E19"/>
      <c r="F19"/>
      <c r="G19"/>
      <c r="H19" s="25"/>
    </row>
    <row r="20" spans="1:255" ht="21" customHeight="1">
      <c r="A20" s="11"/>
      <c r="B20" s="233" t="s">
        <v>21</v>
      </c>
      <c r="C20" s="233"/>
      <c r="D20" s="234" t="s">
        <v>38</v>
      </c>
      <c r="E20" s="234"/>
      <c r="F20" s="234" t="s">
        <v>23</v>
      </c>
      <c r="G20" s="234"/>
      <c r="H20" s="25"/>
    </row>
    <row r="21" spans="1:255" ht="14.25" hidden="1" customHeight="1">
      <c r="A21" s="11"/>
      <c r="B21"/>
      <c r="C21"/>
      <c r="D21"/>
      <c r="E21"/>
      <c r="F21"/>
      <c r="G21"/>
      <c r="H21" s="25"/>
    </row>
    <row r="22" spans="1:255" ht="18.75" hidden="1" customHeight="1">
      <c r="A22" s="11"/>
      <c r="B22" s="218" t="s">
        <v>39</v>
      </c>
      <c r="C22" s="219"/>
      <c r="D22" s="220">
        <f ca="1">IF(Rates!$C$4=1,"n/a",Rates!$C$2)</f>
        <v>0</v>
      </c>
      <c r="E22" s="220"/>
      <c r="F22" s="221">
        <f ca="1">IF(Rates!$C$4=1,"n/a",IF($E$14&lt;7500,"$7.5K Min.",$E$14*Rates!D2))</f>
        <v>0</v>
      </c>
      <c r="G22" s="222"/>
      <c r="H22" s="25"/>
    </row>
    <row r="23" spans="1:255" ht="14.25" hidden="1" customHeight="1">
      <c r="A23" s="11"/>
      <c r="B23" s="50"/>
      <c r="C23" s="51"/>
      <c r="D23" s="52"/>
      <c r="E23" s="53"/>
      <c r="F23" s="54"/>
      <c r="G23" s="55"/>
      <c r="H23" s="25"/>
    </row>
    <row r="24" spans="1:255" ht="18.75" hidden="1" customHeight="1">
      <c r="A24" s="24"/>
      <c r="B24" s="211" t="s">
        <v>40</v>
      </c>
      <c r="C24" s="212"/>
      <c r="D24" s="213" t="e">
        <f ca="1">IF(Rates!$C$4=1,"n/a",Rates!#REF!)</f>
        <v>#REF!</v>
      </c>
      <c r="E24" s="213"/>
      <c r="F24" s="214" t="e">
        <f ca="1">IF(Rates!$C$4=1,"n/a",IF($E$14&lt;7500,"$7.5K Min.",$E$14*Rates!#REF!))</f>
        <v>#REF!</v>
      </c>
      <c r="G24" s="215"/>
      <c r="H24" s="25"/>
    </row>
    <row r="25" spans="1:255" ht="14.25" hidden="1" customHeight="1">
      <c r="A25" s="11"/>
      <c r="B25" s="50"/>
      <c r="C25" s="51"/>
      <c r="D25" s="52"/>
      <c r="E25" s="53"/>
      <c r="F25" s="54"/>
      <c r="G25" s="55"/>
      <c r="H25" s="25"/>
    </row>
    <row r="26" spans="1:255" ht="18.75" hidden="1" customHeight="1">
      <c r="A26" s="11"/>
      <c r="B26" s="218" t="s">
        <v>41</v>
      </c>
      <c r="C26" s="219"/>
      <c r="D26" s="220" t="e">
        <f ca="1">IF(Rates!$C$4=1,"n/a",Rates!#REF!)</f>
        <v>#REF!</v>
      </c>
      <c r="E26" s="220"/>
      <c r="F26" s="221" t="e">
        <f ca="1">IF(Rates!$C$4=1,"n/a",IF($E$14&lt;7500,"$7.5K Min.",$E$14*Rates!#REF!))</f>
        <v>#REF!</v>
      </c>
      <c r="G26" s="222"/>
      <c r="H26" s="25"/>
    </row>
    <row r="27" spans="1:255" ht="8.25" customHeight="1">
      <c r="A27" s="11"/>
      <c r="C27" s="26"/>
      <c r="D27" s="27"/>
      <c r="E27" s="28"/>
      <c r="F27" s="29"/>
      <c r="G27" s="30"/>
      <c r="H27" s="25"/>
    </row>
    <row r="28" spans="1:255" ht="18.75" customHeight="1">
      <c r="A28" s="11"/>
      <c r="B28" s="223" t="s">
        <v>24</v>
      </c>
      <c r="C28" s="224"/>
      <c r="D28" s="225">
        <f ca="1">IF(Rates!$C$4=1,"n/a",Rates!$C$10)</f>
        <v>1.9900000000000001E-2</v>
      </c>
      <c r="E28" s="225"/>
      <c r="F28" s="226">
        <f ca="1">IF(Rates!$C$4=1,"n/a",IF($E$14&lt;10000,"$10K Min.",$E$14*Rates!$D$10))</f>
        <v>16999.149999999998</v>
      </c>
      <c r="G28" s="227"/>
      <c r="H28" s="25"/>
    </row>
    <row r="29" spans="1:255" ht="14.25" customHeight="1">
      <c r="A29" s="11"/>
      <c r="C29" s="26"/>
      <c r="D29" s="27"/>
      <c r="E29" s="28"/>
      <c r="F29" s="29"/>
      <c r="G29" s="30"/>
      <c r="H29" s="25"/>
    </row>
    <row r="30" spans="1:255" ht="14.25" hidden="1" customHeight="1">
      <c r="A30" s="24"/>
      <c r="B30" s="211" t="s">
        <v>24</v>
      </c>
      <c r="C30" s="212"/>
      <c r="D30" s="213">
        <v>3.9899999999999998E-2</v>
      </c>
      <c r="E30" s="213"/>
      <c r="F30" s="214">
        <f>+IF($E$14&lt;10000,"$10K Min.",$E$14*0.3183)</f>
        <v>15915.000000000002</v>
      </c>
      <c r="G30" s="215"/>
      <c r="H30" s="25"/>
    </row>
    <row r="31" spans="1:255" ht="14.25" hidden="1" customHeight="1">
      <c r="A31" s="11"/>
      <c r="C31" s="26"/>
      <c r="D31" s="27"/>
      <c r="E31" s="28"/>
      <c r="F31" s="29"/>
      <c r="G31" s="30"/>
      <c r="H31" s="25"/>
    </row>
    <row r="32" spans="1:255" ht="14.25" customHeight="1">
      <c r="A32" s="11"/>
      <c r="B32" s="216" t="str">
        <f ca="1">"Quote Date: "&amp; TEXT(TODAY(),"MM/DD/YY")</f>
        <v>Quote Date: 06/11/26</v>
      </c>
      <c r="C32" s="216"/>
      <c r="D32" s="216"/>
      <c r="E32" s="216"/>
      <c r="F32" s="216"/>
      <c r="G32" s="216"/>
      <c r="H32" s="31"/>
      <c r="I32" s="43"/>
      <c r="J32" s="43"/>
      <c r="S32" s="43"/>
      <c r="T32" s="43"/>
      <c r="U32" s="43"/>
      <c r="V32" s="43"/>
      <c r="W32" s="43"/>
      <c r="X32" s="43"/>
      <c r="Y32" s="43"/>
      <c r="Z32" s="43"/>
      <c r="AA32" s="43"/>
      <c r="AB32" s="43"/>
      <c r="AC32" s="43"/>
      <c r="AD32" s="43"/>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row>
    <row r="33" spans="1:255" ht="14.25" customHeight="1">
      <c r="A33" s="11"/>
      <c r="B33" s="26"/>
      <c r="C33" s="11"/>
      <c r="D33" s="32"/>
      <c r="E33" s="11"/>
      <c r="F33" s="32"/>
      <c r="G33" s="209" t="s">
        <v>42</v>
      </c>
      <c r="H33" s="31"/>
      <c r="I33" s="43"/>
      <c r="J33" s="43"/>
      <c r="S33" s="43"/>
      <c r="T33" s="43"/>
      <c r="U33" s="43"/>
      <c r="V33" s="43"/>
      <c r="W33" s="43"/>
      <c r="X33" s="43"/>
      <c r="Y33" s="43"/>
      <c r="Z33" s="43"/>
      <c r="AA33" s="43"/>
      <c r="AB33" s="43"/>
      <c r="AC33" s="43"/>
      <c r="AD33" s="43"/>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row>
    <row r="34" spans="1:255" ht="14.25" customHeight="1">
      <c r="A34" s="11"/>
      <c r="B34" s="70" t="s">
        <v>43</v>
      </c>
      <c r="C34" s="71"/>
      <c r="D34" s="71"/>
      <c r="E34" s="38"/>
      <c r="F34"/>
      <c r="G34" s="72" t="s">
        <v>27</v>
      </c>
      <c r="H34" s="31"/>
      <c r="I34" s="43"/>
      <c r="J34" s="43"/>
      <c r="S34" s="43"/>
      <c r="T34" s="43"/>
      <c r="U34" s="43"/>
      <c r="V34" s="43"/>
      <c r="W34" s="43"/>
      <c r="X34" s="43"/>
      <c r="Y34" s="43"/>
      <c r="Z34" s="43"/>
      <c r="AA34" s="43"/>
      <c r="AB34" s="43"/>
      <c r="AC34" s="43"/>
      <c r="AD34" s="43"/>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row>
    <row r="35" spans="1:255" ht="14.25" customHeight="1">
      <c r="A35" s="11"/>
      <c r="B35" s="210" t="s">
        <v>44</v>
      </c>
      <c r="C35" s="71"/>
      <c r="D35" s="71"/>
      <c r="E35" s="38"/>
      <c r="F35"/>
      <c r="G35" s="72" t="str">
        <f>"- Pricing effective through "&amp;TEXT(Rates!C3,"mm/dd/yyyy")</f>
        <v>- Pricing effective through 09/30/2026</v>
      </c>
      <c r="H35" s="25"/>
    </row>
    <row r="36" spans="1:255" ht="14.25" customHeight="1">
      <c r="A36" s="11"/>
      <c r="B36" s="210" t="s">
        <v>45</v>
      </c>
      <c r="C36" s="74"/>
      <c r="D36" s="74"/>
      <c r="E36" s="38"/>
      <c r="F36"/>
      <c r="G36" s="75" t="s">
        <v>31</v>
      </c>
      <c r="H36" s="25"/>
    </row>
    <row r="37" spans="1:255" s="38" customFormat="1" ht="14.25" customHeight="1">
      <c r="A37" s="11"/>
      <c r="B37" s="70" t="s">
        <v>26</v>
      </c>
      <c r="C37" s="74"/>
      <c r="D37" s="74"/>
      <c r="F37"/>
      <c r="G37" s="72" t="s">
        <v>30</v>
      </c>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4.25" customHeight="1">
      <c r="A38" s="11"/>
      <c r="B38" s="73" t="s">
        <v>34</v>
      </c>
      <c r="G38" s="72" t="s">
        <v>32</v>
      </c>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4.25" customHeight="1">
      <c r="A39" s="11"/>
      <c r="B39" s="217" t="str">
        <f ca="1">IF(Rates!C4=0,"","Quote Tool outside of effective pricing dates. Please contact GreatAmerica at the email below to request an update.")</f>
        <v/>
      </c>
      <c r="C39" s="217"/>
      <c r="D39" s="217"/>
      <c r="E39" s="217"/>
      <c r="F39" s="217"/>
      <c r="G39" s="217"/>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customFormat="1" ht="14.25" customHeight="1">
      <c r="B40" s="217"/>
      <c r="C40" s="217"/>
      <c r="D40" s="217"/>
      <c r="E40" s="217"/>
      <c r="F40" s="217"/>
      <c r="G40" s="217"/>
    </row>
    <row r="41" spans="1:255" s="38" customFormat="1" ht="0.75" customHeight="1">
      <c r="A41" s="25"/>
      <c r="B41" s="217"/>
      <c r="C41" s="217"/>
      <c r="D41" s="217"/>
      <c r="E41" s="217"/>
      <c r="F41" s="217"/>
      <c r="G41" s="217"/>
      <c r="H41" s="25"/>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21.75" customHeight="1">
      <c r="A42" s="25"/>
      <c r="H42" s="25"/>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4.25" customHeight="1">
      <c r="A43" s="25"/>
      <c r="B43" s="25"/>
      <c r="C43" s="25"/>
      <c r="D43" s="25"/>
      <c r="E43" s="25"/>
      <c r="F43" s="25"/>
      <c r="G43" s="25"/>
      <c r="H43" s="25"/>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4.25" customHeight="1">
      <c r="A44" s="25"/>
      <c r="B44" s="45" t="str">
        <f>+Inputs!B30</f>
        <v>Phone: 800-945-2644</v>
      </c>
      <c r="C44" s="25"/>
      <c r="D44" s="25"/>
      <c r="E44" s="25"/>
      <c r="F44"/>
      <c r="G44" s="25"/>
      <c r="H44" s="25"/>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4.25" customHeight="1">
      <c r="A45" s="25"/>
      <c r="B45" s="45" t="s">
        <v>14</v>
      </c>
      <c r="C45" s="25"/>
      <c r="D45" s="25"/>
      <c r="E45" s="25"/>
      <c r="F45" s="25"/>
      <c r="G45" s="25"/>
      <c r="H45" s="2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4.25" customHeight="1">
      <c r="A46" s="25"/>
      <c r="B46" s="44" t="s">
        <v>15</v>
      </c>
      <c r="C46" s="25"/>
      <c r="D46" s="25"/>
      <c r="E46" s="25"/>
      <c r="F46" s="25"/>
      <c r="G46" s="25"/>
      <c r="H46" s="25"/>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8.25" customHeight="1">
      <c r="A47" s="25"/>
      <c r="C47" s="25"/>
      <c r="D47" s="25"/>
      <c r="E47" s="25"/>
      <c r="F47" s="25"/>
      <c r="G47" s="25"/>
      <c r="H47" s="25"/>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8.25" customHeight="1">
      <c r="A48" s="25"/>
      <c r="B48" s="11"/>
      <c r="C48" s="11"/>
      <c r="D48" s="11"/>
      <c r="E48" s="11"/>
      <c r="F48" s="11"/>
      <c r="G48" s="11"/>
      <c r="H48" s="11"/>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7.5" customHeight="1">
      <c r="A49" s="25"/>
      <c r="B49" s="11"/>
      <c r="C49" s="11"/>
      <c r="D49" s="11"/>
      <c r="E49" s="11"/>
      <c r="F49" s="11"/>
      <c r="G49" s="11"/>
      <c r="H49" s="11"/>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6.5" hidden="1" customHeight="1">
      <c r="A50" s="25"/>
      <c r="B50" s="11"/>
      <c r="C50" s="11"/>
      <c r="D50" s="11"/>
      <c r="E50" s="11"/>
      <c r="H50" s="11"/>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8.25" hidden="1" customHeight="1">
      <c r="A51" s="25"/>
      <c r="B51" s="11"/>
      <c r="C51" s="11"/>
      <c r="D51" s="11"/>
      <c r="E51" s="11"/>
      <c r="H51" s="1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8.25" hidden="1" customHeight="1">
      <c r="A52" s="25"/>
      <c r="B52" s="73" t="s">
        <v>46</v>
      </c>
      <c r="C52"/>
      <c r="D52"/>
      <c r="E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8.25" hidden="1" customHeight="1">
      <c r="A53" s="25"/>
      <c r="B53"/>
      <c r="C53"/>
      <c r="D53"/>
      <c r="E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8.25" hidden="1" customHeight="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8.25" hidden="1" customHeight="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8.25" hidden="1" customHeight="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8.25" hidden="1" customHeight="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8.25" hidden="1" customHeight="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8.25" hidden="1" customHeight="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8.25" hidden="1" customHeight="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8.25" hidden="1" customHeight="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8.25" hidden="1" customHeight="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8.25" hidden="1" customHeight="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8.25" hidden="1" customHeight="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8.25" hidden="1" customHeight="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8.25" hidden="1" customHeight="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8.25" hidden="1" customHeight="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8.25" hidden="1" customHeight="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8.25" hidden="1" customHeight="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8.25" hidden="1" customHeight="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8.25" hidden="1" customHeight="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8.25" hidden="1" customHeight="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8.25" hidden="1" customHeight="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8.25" hidden="1" customHeight="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8.25" hidden="1" customHeight="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8.25" hidden="1" customHeight="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8.25" hidden="1" customHeight="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8.25" hidden="1" customHeight="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8.25" hidden="1" customHeight="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8.25" hidden="1" customHeight="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8.25" hidden="1" customHeight="1">
      <c r="A81" s="25"/>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8.25" hidden="1" customHeight="1">
      <c r="A82" s="25"/>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8.25" hidden="1" customHeight="1">
      <c r="A83" s="25"/>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8.25" hidden="1" customHeight="1">
      <c r="A84" s="25"/>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8.25" hidden="1" customHeight="1">
      <c r="A85" s="25"/>
      <c r="B85"/>
      <c r="C85"/>
      <c r="D85"/>
      <c r="E85"/>
      <c r="F85"/>
      <c r="G85"/>
      <c r="H85"/>
      <c r="I85"/>
      <c r="J85"/>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8.25" hidden="1" customHeight="1">
      <c r="A86" s="25"/>
      <c r="B86"/>
      <c r="C86"/>
      <c r="D86"/>
      <c r="E86"/>
      <c r="F86"/>
      <c r="G86"/>
      <c r="H86"/>
      <c r="I86"/>
      <c r="J86"/>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8.25" hidden="1" customHeight="1">
      <c r="A87" s="25"/>
      <c r="B87"/>
      <c r="C87"/>
      <c r="D87"/>
      <c r="E87"/>
      <c r="F87"/>
      <c r="G87"/>
      <c r="H87"/>
      <c r="I87"/>
      <c r="J87"/>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8.25" hidden="1" customHeight="1">
      <c r="A88" s="33"/>
      <c r="B88"/>
      <c r="C88"/>
      <c r="D88"/>
      <c r="E88"/>
      <c r="F88"/>
      <c r="G88"/>
      <c r="H88"/>
      <c r="I88"/>
      <c r="J88"/>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8.25" hidden="1" customHeight="1">
      <c r="A89" s="33"/>
      <c r="B89"/>
      <c r="C89"/>
      <c r="D89"/>
      <c r="E89"/>
      <c r="F89"/>
      <c r="G89"/>
      <c r="H89"/>
      <c r="I89"/>
      <c r="J89"/>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8.25" hidden="1" customHeight="1">
      <c r="A90" s="33"/>
      <c r="B90"/>
      <c r="C90"/>
      <c r="D90"/>
      <c r="E90"/>
      <c r="F90"/>
      <c r="G90"/>
      <c r="H90"/>
      <c r="I90"/>
      <c r="J90"/>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8.25" hidden="1" customHeight="1">
      <c r="A91" s="33"/>
      <c r="B91"/>
      <c r="C91"/>
      <c r="D91"/>
      <c r="E91"/>
      <c r="F91"/>
      <c r="G91"/>
      <c r="H91"/>
      <c r="I91"/>
      <c r="J91"/>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8.25" hidden="1" customHeight="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8.25" hidden="1" customHeight="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8.25" hidden="1" customHeight="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38" customFormat="1" ht="8.25" hidden="1" customHeight="1">
      <c r="A95" s="33"/>
      <c r="B95" s="40"/>
      <c r="C95" s="40"/>
      <c r="D95" s="40"/>
      <c r="E95" s="40"/>
      <c r="F95" s="40"/>
      <c r="G95" s="40"/>
      <c r="H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s="38" customFormat="1" ht="8.25" hidden="1" customHeight="1">
      <c r="A96" s="33"/>
      <c r="B96" s="40"/>
      <c r="C96" s="40"/>
      <c r="D96" s="40"/>
      <c r="E96" s="40"/>
      <c r="F96" s="40"/>
      <c r="G96" s="40"/>
      <c r="H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s="38" customFormat="1" ht="8.25" hidden="1" customHeight="1">
      <c r="A97" s="33"/>
      <c r="B97" s="40"/>
      <c r="C97" s="40"/>
      <c r="D97" s="40"/>
      <c r="E97" s="40"/>
      <c r="F97" s="40"/>
      <c r="G97" s="40"/>
      <c r="H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s="38" customFormat="1" ht="8.25" hidden="1" customHeight="1">
      <c r="A98" s="33"/>
      <c r="B98" s="40"/>
      <c r="C98" s="40"/>
      <c r="D98" s="40"/>
      <c r="E98" s="40"/>
      <c r="F98" s="40"/>
      <c r="G98" s="40"/>
      <c r="H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s="38" customFormat="1" ht="8.25" hidden="1" customHeight="1">
      <c r="A99" s="33"/>
      <c r="B99" s="40"/>
      <c r="C99" s="40"/>
      <c r="D99" s="40"/>
      <c r="E99" s="40"/>
      <c r="F99" s="40"/>
      <c r="G99" s="40"/>
      <c r="H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s="38" customFormat="1" ht="8.25" hidden="1" customHeight="1">
      <c r="A100" s="33"/>
      <c r="B100" s="40"/>
      <c r="C100" s="40"/>
      <c r="D100" s="40"/>
      <c r="E100" s="40"/>
      <c r="F100" s="40"/>
      <c r="G100" s="40"/>
      <c r="H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s="38" customFormat="1" ht="8.25" hidden="1" customHeight="1">
      <c r="A101" s="33"/>
      <c r="B101" s="40"/>
      <c r="C101" s="40"/>
      <c r="D101" s="40"/>
      <c r="E101" s="40"/>
      <c r="F101" s="40"/>
      <c r="G101" s="40"/>
      <c r="H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16" spans="2:7" ht="8.25" hidden="1" customHeight="1">
      <c r="B116" s="40"/>
      <c r="C116" s="40"/>
      <c r="D116" s="40"/>
      <c r="E116" s="40"/>
      <c r="F116" s="40"/>
      <c r="G116" s="40"/>
    </row>
    <row r="117" spans="2:7" ht="8.25" hidden="1" customHeight="1">
      <c r="B117" s="40"/>
      <c r="C117" s="40"/>
      <c r="D117" s="40"/>
      <c r="E117" s="40"/>
      <c r="F117" s="40"/>
      <c r="G117" s="40"/>
    </row>
    <row r="118" spans="2:7" ht="8.25" hidden="1" customHeight="1">
      <c r="B118" s="40"/>
      <c r="C118" s="40"/>
      <c r="D118" s="40"/>
      <c r="E118" s="40"/>
      <c r="F118" s="40"/>
      <c r="G118" s="40"/>
    </row>
    <row r="119" spans="2:7" ht="8.25" hidden="1" customHeight="1">
      <c r="B119" s="40"/>
      <c r="C119" s="40"/>
      <c r="D119" s="40"/>
      <c r="E119" s="40"/>
      <c r="F119" s="40"/>
      <c r="G119" s="40"/>
    </row>
    <row r="120" spans="2:7" ht="8.25" hidden="1" customHeight="1">
      <c r="B120" s="40"/>
      <c r="C120" s="40"/>
      <c r="D120" s="40"/>
      <c r="E120" s="40"/>
      <c r="F120" s="40"/>
      <c r="G120" s="40"/>
    </row>
    <row r="121" spans="2:7" ht="8.25" hidden="1" customHeight="1">
      <c r="B121" s="40"/>
      <c r="C121" s="40"/>
      <c r="D121" s="40"/>
      <c r="E121" s="40"/>
      <c r="F121" s="40"/>
      <c r="G121" s="40"/>
    </row>
  </sheetData>
  <sheetProtection algorithmName="SHA-512" hashValue="LmpFL4V+Z3g8G0r7947As9HXDpR6cGgea40iCdyMzUz8jTN3dnntamd6EELsee1CPIu6hrtPEQoYsi3IErQ79w==" saltValue="W7LuA+ZxabRubSshMri03w==" spinCount="100000" sheet="1" objects="1" scenarios="1" selectLockedCells="1"/>
  <mergeCells count="23">
    <mergeCell ref="B2:D2"/>
    <mergeCell ref="E14:F14"/>
    <mergeCell ref="B16:G16"/>
    <mergeCell ref="B20:C20"/>
    <mergeCell ref="D20:E20"/>
    <mergeCell ref="F20:G20"/>
    <mergeCell ref="B22:C22"/>
    <mergeCell ref="D22:E22"/>
    <mergeCell ref="F22:G22"/>
    <mergeCell ref="B24:C24"/>
    <mergeCell ref="D24:E24"/>
    <mergeCell ref="F24:G24"/>
    <mergeCell ref="B26:C26"/>
    <mergeCell ref="D26:E26"/>
    <mergeCell ref="F26:G26"/>
    <mergeCell ref="B28:C28"/>
    <mergeCell ref="D28:E28"/>
    <mergeCell ref="F28:G28"/>
    <mergeCell ref="B30:C30"/>
    <mergeCell ref="D30:E30"/>
    <mergeCell ref="F30:G30"/>
    <mergeCell ref="B32:G32"/>
    <mergeCell ref="B39:G41"/>
  </mergeCells>
  <hyperlinks>
    <hyperlink ref="B46" r:id="rId1" xr:uid="{B874F982-D425-4B8E-97A6-4B75D9BB7FE4}"/>
  </hyperlinks>
  <printOptions horizontalCentered="1"/>
  <pageMargins left="0.2" right="0.2" top="0.25" bottom="0.25" header="0.5" footer="0.5"/>
  <pageSetup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C69A-9B33-44AE-A327-0270EB1B7C5D}">
  <sheetPr codeName="Sheet6">
    <pageSetUpPr fitToPage="1"/>
  </sheetPr>
  <dimension ref="A1:V51"/>
  <sheetViews>
    <sheetView showGridLines="0" showRowColHeaders="0" zoomScale="115" zoomScaleNormal="115" workbookViewId="0">
      <selection activeCell="P19" sqref="P19"/>
    </sheetView>
  </sheetViews>
  <sheetFormatPr defaultColWidth="0" defaultRowHeight="12.75" customHeight="1" zeroHeight="1"/>
  <cols>
    <col min="1" max="1" width="2.44140625" style="85" customWidth="1"/>
    <col min="2" max="5" width="3.6640625" style="118" customWidth="1"/>
    <col min="6" max="16" width="5.6640625" style="118" customWidth="1"/>
    <col min="17" max="17" width="8.109375" style="118" customWidth="1"/>
    <col min="18" max="18" width="12" style="118" customWidth="1"/>
    <col min="19" max="19" width="2.5546875" style="85" customWidth="1"/>
    <col min="20" max="20" width="9.109375" style="85" hidden="1" customWidth="1"/>
    <col min="21" max="21" width="14" style="85" hidden="1" customWidth="1"/>
    <col min="22" max="22" width="5.109375" style="85" hidden="1" customWidth="1"/>
    <col min="23" max="16384" width="9.109375" style="85" hidden="1"/>
  </cols>
  <sheetData>
    <row r="1" spans="2:22" ht="44.25" customHeight="1">
      <c r="B1" s="78"/>
      <c r="C1" s="79"/>
      <c r="D1" s="79"/>
      <c r="E1" s="80"/>
      <c r="F1" s="79"/>
      <c r="G1" s="79"/>
      <c r="H1" s="79"/>
      <c r="I1" s="79"/>
      <c r="J1" s="79"/>
      <c r="K1" s="81"/>
      <c r="L1" s="79"/>
      <c r="M1" s="79"/>
      <c r="N1" s="82"/>
      <c r="O1" s="83"/>
      <c r="P1" s="83"/>
      <c r="Q1" s="83"/>
      <c r="R1" s="84"/>
      <c r="U1" s="85" t="s">
        <v>47</v>
      </c>
      <c r="V1" s="85" t="s">
        <v>48</v>
      </c>
    </row>
    <row r="2" spans="2:22" ht="24" customHeight="1" thickBot="1">
      <c r="B2" s="86"/>
      <c r="C2" s="87"/>
      <c r="D2" s="87"/>
      <c r="E2" s="88"/>
      <c r="F2" s="87"/>
      <c r="G2" s="87"/>
      <c r="H2" s="87"/>
      <c r="I2" s="87"/>
      <c r="J2" s="87"/>
      <c r="K2" s="89"/>
      <c r="L2" s="87"/>
      <c r="M2" s="87"/>
      <c r="N2" s="90"/>
      <c r="O2" s="91"/>
      <c r="P2" s="92"/>
      <c r="Q2" s="91"/>
      <c r="R2" s="93"/>
      <c r="U2" s="85" t="s">
        <v>49</v>
      </c>
      <c r="V2" s="85">
        <v>29</v>
      </c>
    </row>
    <row r="3" spans="2:22" ht="13.8" thickBot="1">
      <c r="B3" s="238" t="s">
        <v>50</v>
      </c>
      <c r="C3" s="239"/>
      <c r="D3" s="239"/>
      <c r="E3" s="239"/>
      <c r="F3" s="239"/>
      <c r="G3" s="239"/>
      <c r="H3" s="239"/>
      <c r="I3" s="239"/>
      <c r="J3" s="239"/>
      <c r="K3" s="239"/>
      <c r="L3" s="239"/>
      <c r="M3" s="239"/>
      <c r="N3" s="239"/>
      <c r="O3" s="239"/>
      <c r="P3" s="239"/>
      <c r="Q3" s="239"/>
      <c r="R3" s="240"/>
      <c r="U3" s="85" t="s">
        <v>51</v>
      </c>
      <c r="V3" s="85">
        <v>36</v>
      </c>
    </row>
    <row r="4" spans="2:22" ht="13.2">
      <c r="B4" s="1" t="s">
        <v>52</v>
      </c>
      <c r="C4" s="94"/>
      <c r="D4" s="94"/>
      <c r="E4" s="94"/>
      <c r="F4" s="94"/>
      <c r="G4" s="94"/>
      <c r="H4" s="94"/>
      <c r="I4" s="2" t="s">
        <v>53</v>
      </c>
      <c r="J4" s="94"/>
      <c r="K4" s="94"/>
      <c r="L4" s="94"/>
      <c r="M4" s="94"/>
      <c r="N4" s="94"/>
      <c r="O4" s="3"/>
      <c r="P4" s="2" t="s">
        <v>54</v>
      </c>
      <c r="Q4" s="94"/>
      <c r="R4" s="4"/>
      <c r="U4" s="85" t="s">
        <v>55</v>
      </c>
      <c r="V4" s="85">
        <v>42</v>
      </c>
    </row>
    <row r="5" spans="2:22" ht="13.2">
      <c r="B5" s="241" t="str">
        <f>Inputs!$C$10</f>
        <v>Dealer Name</v>
      </c>
      <c r="C5" s="242"/>
      <c r="D5" s="242"/>
      <c r="E5" s="242"/>
      <c r="F5" s="242"/>
      <c r="G5" s="242"/>
      <c r="H5" s="243"/>
      <c r="I5" s="244"/>
      <c r="J5" s="245"/>
      <c r="K5" s="245"/>
      <c r="L5" s="245"/>
      <c r="M5" s="245"/>
      <c r="N5" s="245"/>
      <c r="O5" s="246"/>
      <c r="P5" s="247"/>
      <c r="Q5" s="248"/>
      <c r="R5" s="249"/>
      <c r="U5" s="85" t="s">
        <v>56</v>
      </c>
      <c r="V5" s="85">
        <v>54</v>
      </c>
    </row>
    <row r="6" spans="2:22" ht="13.2">
      <c r="B6" s="5" t="s">
        <v>57</v>
      </c>
      <c r="C6" s="6"/>
      <c r="D6" s="6"/>
      <c r="E6" s="6"/>
      <c r="F6" s="6"/>
      <c r="G6" s="6"/>
      <c r="H6" s="6"/>
      <c r="I6" s="7" t="s">
        <v>58</v>
      </c>
      <c r="J6" s="6"/>
      <c r="K6" s="6"/>
      <c r="L6" s="6"/>
      <c r="M6" s="6"/>
      <c r="N6" s="6"/>
      <c r="O6" s="8"/>
      <c r="P6" s="7" t="s">
        <v>59</v>
      </c>
      <c r="Q6" s="6"/>
      <c r="R6" s="9"/>
      <c r="U6" s="85" t="s">
        <v>60</v>
      </c>
      <c r="V6" s="85">
        <v>66</v>
      </c>
    </row>
    <row r="7" spans="2:22" ht="13.8" thickBot="1">
      <c r="B7" s="241" t="str">
        <f>Inputs!$C$11</f>
        <v>Contact Name</v>
      </c>
      <c r="C7" s="242"/>
      <c r="D7" s="242"/>
      <c r="E7" s="242"/>
      <c r="F7" s="242"/>
      <c r="G7" s="242"/>
      <c r="H7" s="243"/>
      <c r="I7" s="247" t="str">
        <f>Inputs!$C$12</f>
        <v>Contact Email</v>
      </c>
      <c r="J7" s="248"/>
      <c r="K7" s="248"/>
      <c r="L7" s="248"/>
      <c r="M7" s="248"/>
      <c r="N7" s="248"/>
      <c r="O7" s="250"/>
      <c r="P7" s="247"/>
      <c r="Q7" s="248"/>
      <c r="R7" s="249"/>
    </row>
    <row r="8" spans="2:22" ht="14.4" thickBot="1">
      <c r="B8" s="95" t="s">
        <v>4</v>
      </c>
      <c r="C8" s="96"/>
      <c r="D8" s="96"/>
      <c r="E8" s="97"/>
      <c r="F8" s="97"/>
      <c r="G8" s="97"/>
      <c r="H8" s="97"/>
      <c r="I8" s="97"/>
      <c r="J8" s="98"/>
      <c r="K8" s="99"/>
      <c r="L8" s="97"/>
      <c r="M8" s="97"/>
      <c r="N8" s="100"/>
      <c r="O8" s="101"/>
      <c r="P8" s="97"/>
      <c r="Q8" s="97"/>
      <c r="R8" s="102"/>
    </row>
    <row r="9" spans="2:22" ht="13.2">
      <c r="B9" s="103" t="s">
        <v>61</v>
      </c>
      <c r="C9" s="104"/>
      <c r="D9" s="104"/>
      <c r="E9" s="105"/>
      <c r="F9" s="105"/>
      <c r="G9" s="106"/>
      <c r="H9" s="106"/>
      <c r="I9" s="106"/>
      <c r="J9" s="106"/>
      <c r="K9" s="106"/>
      <c r="L9" s="107"/>
      <c r="M9" s="255"/>
      <c r="N9" s="255"/>
      <c r="O9" s="108"/>
      <c r="P9" s="109"/>
      <c r="Q9" s="108"/>
      <c r="R9" s="110"/>
    </row>
    <row r="10" spans="2:22" ht="13.2">
      <c r="B10" s="256" t="str">
        <f>Inputs!$C$16</f>
        <v>Customer Name</v>
      </c>
      <c r="C10" s="257"/>
      <c r="D10" s="257"/>
      <c r="E10" s="257"/>
      <c r="F10" s="257"/>
      <c r="G10" s="257"/>
      <c r="H10" s="257"/>
      <c r="I10" s="257"/>
      <c r="J10" s="257"/>
      <c r="K10" s="257"/>
      <c r="L10" s="257"/>
      <c r="M10" s="257"/>
      <c r="N10" s="257"/>
      <c r="O10" s="257"/>
      <c r="P10" s="257"/>
      <c r="Q10" s="257"/>
      <c r="R10" s="258"/>
    </row>
    <row r="11" spans="2:22" ht="13.2">
      <c r="B11" s="111" t="s">
        <v>62</v>
      </c>
      <c r="C11" s="112"/>
      <c r="D11" s="112"/>
      <c r="E11" s="112"/>
      <c r="F11" s="112"/>
      <c r="G11" s="112"/>
      <c r="H11" s="112"/>
      <c r="I11" s="112"/>
      <c r="J11" s="112"/>
      <c r="K11" s="112"/>
      <c r="L11" s="112" t="s">
        <v>63</v>
      </c>
      <c r="M11" s="259" t="s">
        <v>64</v>
      </c>
      <c r="N11" s="260"/>
      <c r="O11" s="260"/>
      <c r="P11" s="260"/>
      <c r="Q11" s="260"/>
      <c r="R11" s="261"/>
    </row>
    <row r="12" spans="2:22" ht="13.2">
      <c r="B12" s="262" t="str">
        <f>Inputs!$C$17</f>
        <v>Customer Address</v>
      </c>
      <c r="C12" s="263"/>
      <c r="D12" s="263"/>
      <c r="E12" s="263"/>
      <c r="F12" s="263"/>
      <c r="G12" s="263"/>
      <c r="H12" s="263"/>
      <c r="I12" s="263"/>
      <c r="J12" s="263"/>
      <c r="K12" s="263"/>
      <c r="L12" s="264"/>
      <c r="M12" s="265" t="str">
        <f>Inputs!$C$18</f>
        <v>Customer City, State, Zip</v>
      </c>
      <c r="N12" s="266"/>
      <c r="O12" s="266"/>
      <c r="P12" s="266"/>
      <c r="Q12" s="266"/>
      <c r="R12" s="267"/>
    </row>
    <row r="13" spans="2:22" ht="13.2">
      <c r="B13" s="111" t="s">
        <v>65</v>
      </c>
      <c r="C13" s="113"/>
      <c r="D13" s="113"/>
      <c r="E13" s="113"/>
      <c r="F13" s="113"/>
      <c r="G13" s="113"/>
      <c r="H13" s="113"/>
      <c r="I13" s="113"/>
      <c r="J13" s="113"/>
      <c r="K13" s="113"/>
      <c r="L13" s="113"/>
      <c r="M13" s="113"/>
      <c r="N13" s="114" t="s">
        <v>66</v>
      </c>
      <c r="O13" s="115"/>
      <c r="P13" s="113"/>
      <c r="Q13" s="113"/>
      <c r="R13" s="110"/>
    </row>
    <row r="14" spans="2:22" ht="13.2">
      <c r="B14" s="262"/>
      <c r="C14" s="263"/>
      <c r="D14" s="263"/>
      <c r="E14" s="263"/>
      <c r="F14" s="263"/>
      <c r="G14" s="263"/>
      <c r="H14" s="263"/>
      <c r="I14" s="263"/>
      <c r="J14" s="263"/>
      <c r="K14" s="263"/>
      <c r="L14" s="263"/>
      <c r="M14" s="264"/>
      <c r="N14" s="268"/>
      <c r="O14" s="263"/>
      <c r="P14" s="263"/>
      <c r="Q14" s="263"/>
      <c r="R14" s="269"/>
    </row>
    <row r="15" spans="2:22" ht="13.2">
      <c r="B15" s="111" t="s">
        <v>67</v>
      </c>
      <c r="C15" s="112"/>
      <c r="D15" s="112"/>
      <c r="E15" s="112"/>
      <c r="F15" s="112"/>
      <c r="G15" s="114" t="s">
        <v>68</v>
      </c>
      <c r="H15" s="113"/>
      <c r="I15" s="113"/>
      <c r="J15" s="114" t="s">
        <v>69</v>
      </c>
      <c r="K15" s="112"/>
      <c r="L15" s="112"/>
      <c r="M15" s="114" t="s">
        <v>70</v>
      </c>
      <c r="N15" s="116"/>
      <c r="O15" s="116"/>
      <c r="P15" s="116"/>
      <c r="Q15" s="113"/>
      <c r="R15" s="110"/>
    </row>
    <row r="16" spans="2:22" ht="13.2">
      <c r="B16" s="270"/>
      <c r="C16" s="263"/>
      <c r="D16" s="263"/>
      <c r="E16" s="263"/>
      <c r="F16" s="264"/>
      <c r="G16" s="268"/>
      <c r="H16" s="263"/>
      <c r="I16" s="264"/>
      <c r="J16" s="271" t="str">
        <f>Inputs!$C$19</f>
        <v>Customer Phone</v>
      </c>
      <c r="K16" s="263"/>
      <c r="L16" s="264"/>
      <c r="M16" s="268" t="str">
        <f>Inputs!$C$20</f>
        <v>Customer Email</v>
      </c>
      <c r="N16" s="263"/>
      <c r="O16" s="263"/>
      <c r="P16" s="263"/>
      <c r="Q16" s="263"/>
      <c r="R16" s="269"/>
    </row>
    <row r="17" spans="2:18" ht="13.2">
      <c r="B17" s="111" t="s">
        <v>71</v>
      </c>
      <c r="C17" s="112"/>
      <c r="D17" s="112"/>
      <c r="E17" s="112"/>
      <c r="F17" s="112"/>
      <c r="G17" s="112"/>
      <c r="H17" s="112"/>
      <c r="I17" s="112" t="s">
        <v>63</v>
      </c>
      <c r="J17" s="112" t="s">
        <v>63</v>
      </c>
      <c r="K17" s="117"/>
      <c r="R17" s="119"/>
    </row>
    <row r="18" spans="2:18" ht="13.2">
      <c r="B18" s="272"/>
      <c r="C18" s="273"/>
      <c r="D18" s="273"/>
      <c r="E18" s="273"/>
      <c r="F18" s="273"/>
      <c r="G18" s="273"/>
      <c r="H18" s="273"/>
      <c r="I18" s="273"/>
      <c r="J18" s="273"/>
      <c r="K18" s="273"/>
      <c r="L18" s="273"/>
      <c r="M18" s="273"/>
      <c r="N18" s="273"/>
      <c r="O18" s="273"/>
      <c r="P18" s="273"/>
      <c r="Q18" s="273"/>
      <c r="R18" s="274"/>
    </row>
    <row r="19" spans="2:18" ht="13.2">
      <c r="B19" s="251" t="s">
        <v>72</v>
      </c>
      <c r="C19" s="252"/>
      <c r="D19" s="253" t="s">
        <v>73</v>
      </c>
      <c r="E19" s="252"/>
      <c r="F19" s="120" t="s">
        <v>74</v>
      </c>
      <c r="G19" s="121" t="s">
        <v>75</v>
      </c>
      <c r="H19" s="253" t="s">
        <v>76</v>
      </c>
      <c r="I19" s="252"/>
      <c r="J19" s="253" t="s">
        <v>77</v>
      </c>
      <c r="K19" s="254"/>
      <c r="L19" s="114" t="s">
        <v>78</v>
      </c>
      <c r="M19" s="122"/>
      <c r="N19" s="122"/>
      <c r="O19" s="122"/>
      <c r="P19" s="122"/>
      <c r="Q19" s="122"/>
      <c r="R19" s="119"/>
    </row>
    <row r="20" spans="2:18" ht="13.8" thickBot="1">
      <c r="B20" s="284" t="s">
        <v>63</v>
      </c>
      <c r="C20" s="285"/>
      <c r="D20" s="286" t="s">
        <v>63</v>
      </c>
      <c r="E20" s="285"/>
      <c r="F20" s="123" t="s">
        <v>63</v>
      </c>
      <c r="G20" s="124" t="s">
        <v>63</v>
      </c>
      <c r="H20" s="286" t="s">
        <v>63</v>
      </c>
      <c r="I20" s="285"/>
      <c r="J20" s="287"/>
      <c r="K20" s="288"/>
      <c r="L20" s="289"/>
      <c r="M20" s="290"/>
      <c r="N20" s="290"/>
      <c r="O20" s="290"/>
      <c r="P20" s="290"/>
      <c r="Q20" s="290"/>
      <c r="R20" s="291"/>
    </row>
    <row r="21" spans="2:18" ht="14.4" thickBot="1">
      <c r="B21" s="125" t="s">
        <v>79</v>
      </c>
      <c r="C21" s="126"/>
      <c r="D21" s="126"/>
      <c r="E21" s="127"/>
      <c r="F21" s="127"/>
      <c r="G21" s="127"/>
      <c r="H21" s="127"/>
      <c r="I21" s="127"/>
      <c r="J21" s="128"/>
      <c r="K21" s="129"/>
      <c r="L21" s="127"/>
      <c r="M21" s="127"/>
      <c r="N21" s="130"/>
      <c r="O21" s="131"/>
      <c r="P21" s="127"/>
      <c r="Q21" s="127"/>
      <c r="R21" s="132"/>
    </row>
    <row r="22" spans="2:18" ht="13.2">
      <c r="B22" s="133" t="s">
        <v>80</v>
      </c>
      <c r="C22" s="134"/>
      <c r="D22" s="134"/>
      <c r="E22" s="135"/>
      <c r="F22" s="136" t="s">
        <v>81</v>
      </c>
      <c r="G22" s="137"/>
      <c r="H22" s="137"/>
      <c r="I22" s="275" t="s">
        <v>82</v>
      </c>
      <c r="J22" s="276"/>
      <c r="K22" s="275" t="s">
        <v>83</v>
      </c>
      <c r="L22" s="276"/>
      <c r="M22" s="275" t="s">
        <v>84</v>
      </c>
      <c r="N22" s="276"/>
      <c r="O22" s="275" t="s">
        <v>85</v>
      </c>
      <c r="P22" s="277"/>
      <c r="Q22" s="138"/>
      <c r="R22" s="139" t="s">
        <v>86</v>
      </c>
    </row>
    <row r="23" spans="2:18" ht="13.8" thickBot="1">
      <c r="B23" s="278"/>
      <c r="C23" s="279"/>
      <c r="D23" s="279"/>
      <c r="E23" s="280"/>
      <c r="F23" s="281"/>
      <c r="G23" s="282"/>
      <c r="H23" s="283"/>
      <c r="I23" s="281"/>
      <c r="J23" s="283"/>
      <c r="K23" s="281"/>
      <c r="L23" s="283"/>
      <c r="M23" s="281"/>
      <c r="N23" s="283"/>
      <c r="O23" s="281"/>
      <c r="P23" s="282"/>
      <c r="Q23" s="283"/>
      <c r="R23" s="140"/>
    </row>
    <row r="24" spans="2:18" ht="13.8" thickBot="1">
      <c r="B24" s="141" t="s">
        <v>87</v>
      </c>
      <c r="C24" s="142"/>
      <c r="D24" s="142"/>
      <c r="E24" s="143"/>
      <c r="F24" s="143"/>
      <c r="G24" s="143"/>
      <c r="H24" s="143"/>
      <c r="I24" s="143"/>
      <c r="J24" s="143"/>
      <c r="K24" s="143"/>
      <c r="L24" s="143"/>
      <c r="M24" s="143"/>
      <c r="N24" s="143"/>
      <c r="O24" s="143"/>
      <c r="P24" s="143"/>
      <c r="Q24" s="143"/>
      <c r="R24" s="144"/>
    </row>
    <row r="25" spans="2:18" ht="13.2">
      <c r="B25" s="145" t="s">
        <v>88</v>
      </c>
      <c r="C25" s="146"/>
      <c r="D25" s="146"/>
      <c r="E25" s="146"/>
      <c r="F25" s="146"/>
      <c r="G25" s="146" t="s">
        <v>63</v>
      </c>
      <c r="H25" s="147" t="s">
        <v>89</v>
      </c>
      <c r="I25" s="146"/>
      <c r="J25" s="148"/>
      <c r="K25" s="146" t="s">
        <v>63</v>
      </c>
      <c r="L25" s="147" t="s">
        <v>90</v>
      </c>
      <c r="M25" s="146" t="s">
        <v>63</v>
      </c>
      <c r="N25" s="147" t="s">
        <v>91</v>
      </c>
      <c r="O25" s="147" t="s">
        <v>92</v>
      </c>
      <c r="P25" s="146"/>
      <c r="Q25" s="147" t="s">
        <v>93</v>
      </c>
      <c r="R25" s="149"/>
    </row>
    <row r="26" spans="2:18" ht="13.2">
      <c r="B26" s="311"/>
      <c r="C26" s="312"/>
      <c r="D26" s="312"/>
      <c r="E26" s="312"/>
      <c r="F26" s="312"/>
      <c r="G26" s="313"/>
      <c r="H26" s="314"/>
      <c r="I26" s="312"/>
      <c r="J26" s="312"/>
      <c r="K26" s="313"/>
      <c r="L26" s="314"/>
      <c r="M26" s="313"/>
      <c r="N26" s="150"/>
      <c r="O26" s="315"/>
      <c r="P26" s="316"/>
      <c r="Q26" s="317"/>
      <c r="R26" s="318"/>
    </row>
    <row r="27" spans="2:18" ht="13.2">
      <c r="B27" s="151" t="s">
        <v>88</v>
      </c>
      <c r="C27" s="152"/>
      <c r="D27" s="152"/>
      <c r="E27" s="152"/>
      <c r="F27" s="152"/>
      <c r="G27" s="152"/>
      <c r="H27" s="153" t="s">
        <v>89</v>
      </c>
      <c r="I27" s="152"/>
      <c r="J27" s="152"/>
      <c r="K27" s="152"/>
      <c r="L27" s="153" t="s">
        <v>90</v>
      </c>
      <c r="M27" s="154"/>
      <c r="N27" s="155" t="s">
        <v>91</v>
      </c>
      <c r="O27" s="155" t="s">
        <v>92</v>
      </c>
      <c r="P27" s="156"/>
      <c r="Q27" s="155" t="s">
        <v>93</v>
      </c>
      <c r="R27" s="157"/>
    </row>
    <row r="28" spans="2:18" ht="13.8" thickBot="1">
      <c r="B28" s="299"/>
      <c r="C28" s="300"/>
      <c r="D28" s="300"/>
      <c r="E28" s="300"/>
      <c r="F28" s="300"/>
      <c r="G28" s="301"/>
      <c r="H28" s="302"/>
      <c r="I28" s="303"/>
      <c r="J28" s="303"/>
      <c r="K28" s="304"/>
      <c r="L28" s="305"/>
      <c r="M28" s="306"/>
      <c r="N28" s="158"/>
      <c r="O28" s="307"/>
      <c r="P28" s="308"/>
      <c r="Q28" s="309"/>
      <c r="R28" s="310"/>
    </row>
    <row r="29" spans="2:18" ht="13.8" thickBot="1">
      <c r="B29" s="159" t="s">
        <v>94</v>
      </c>
      <c r="C29" s="160"/>
      <c r="D29" s="160"/>
      <c r="E29" s="161"/>
      <c r="F29" s="161"/>
      <c r="G29" s="161"/>
      <c r="H29" s="161"/>
      <c r="I29" s="161"/>
      <c r="J29" s="161"/>
      <c r="K29" s="161"/>
      <c r="L29" s="161"/>
      <c r="M29" s="161"/>
      <c r="N29" s="161"/>
      <c r="O29" s="161"/>
      <c r="P29" s="161"/>
      <c r="Q29" s="161"/>
      <c r="R29" s="162"/>
    </row>
    <row r="30" spans="2:18" ht="13.2">
      <c r="B30" s="292" t="s">
        <v>95</v>
      </c>
      <c r="C30" s="293"/>
      <c r="D30" s="293"/>
      <c r="E30" s="293"/>
      <c r="F30" s="293"/>
      <c r="G30" s="293"/>
      <c r="H30" s="293"/>
      <c r="I30" s="293"/>
      <c r="J30" s="293"/>
      <c r="K30" s="293"/>
      <c r="L30" s="293"/>
      <c r="M30" s="293"/>
      <c r="N30" s="293"/>
      <c r="O30" s="56" t="s">
        <v>96</v>
      </c>
      <c r="P30" s="57"/>
      <c r="Q30" s="58"/>
      <c r="R30" s="59" t="s">
        <v>97</v>
      </c>
    </row>
    <row r="31" spans="2:18" ht="13.2">
      <c r="B31" s="294"/>
      <c r="C31" s="295"/>
      <c r="D31" s="295"/>
      <c r="E31" s="295"/>
      <c r="F31" s="295"/>
      <c r="G31" s="295"/>
      <c r="H31" s="295"/>
      <c r="I31" s="295"/>
      <c r="J31" s="295"/>
      <c r="K31" s="295"/>
      <c r="L31" s="295"/>
      <c r="M31" s="295"/>
      <c r="N31" s="295"/>
      <c r="O31" s="296"/>
      <c r="P31" s="297"/>
      <c r="Q31" s="298"/>
      <c r="R31" s="10"/>
    </row>
    <row r="32" spans="2:18" ht="13.2">
      <c r="B32" s="294"/>
      <c r="C32" s="295"/>
      <c r="D32" s="295"/>
      <c r="E32" s="295"/>
      <c r="F32" s="295"/>
      <c r="G32" s="295"/>
      <c r="H32" s="295"/>
      <c r="I32" s="295"/>
      <c r="J32" s="295"/>
      <c r="K32" s="295"/>
      <c r="L32" s="295"/>
      <c r="M32" s="295"/>
      <c r="N32" s="295"/>
      <c r="O32" s="296"/>
      <c r="P32" s="297"/>
      <c r="Q32" s="298"/>
      <c r="R32" s="10"/>
    </row>
    <row r="33" spans="2:18" ht="13.2">
      <c r="B33" s="294"/>
      <c r="C33" s="295"/>
      <c r="D33" s="295"/>
      <c r="E33" s="295"/>
      <c r="F33" s="295"/>
      <c r="G33" s="295"/>
      <c r="H33" s="295"/>
      <c r="I33" s="295"/>
      <c r="J33" s="295"/>
      <c r="K33" s="295"/>
      <c r="L33" s="295"/>
      <c r="M33" s="295"/>
      <c r="N33" s="295"/>
      <c r="O33" s="296"/>
      <c r="P33" s="297"/>
      <c r="Q33" s="298"/>
      <c r="R33" s="10"/>
    </row>
    <row r="34" spans="2:18" ht="13.8" thickBot="1">
      <c r="B34" s="294"/>
      <c r="C34" s="295"/>
      <c r="D34" s="295"/>
      <c r="E34" s="295"/>
      <c r="F34" s="295"/>
      <c r="G34" s="295"/>
      <c r="H34" s="295"/>
      <c r="I34" s="295"/>
      <c r="J34" s="295"/>
      <c r="K34" s="295"/>
      <c r="L34" s="295"/>
      <c r="M34" s="295"/>
      <c r="N34" s="295"/>
      <c r="O34" s="296"/>
      <c r="P34" s="297"/>
      <c r="Q34" s="298"/>
      <c r="R34" s="10"/>
    </row>
    <row r="35" spans="2:18" ht="13.8" thickBot="1">
      <c r="B35" s="159" t="s">
        <v>98</v>
      </c>
      <c r="C35" s="160"/>
      <c r="D35" s="160"/>
      <c r="E35" s="161"/>
      <c r="F35" s="161"/>
      <c r="G35" s="161"/>
      <c r="H35" s="161"/>
      <c r="I35" s="161"/>
      <c r="J35" s="161"/>
      <c r="K35" s="161"/>
      <c r="L35" s="161"/>
      <c r="M35" s="161"/>
      <c r="N35" s="161"/>
      <c r="O35" s="161"/>
      <c r="P35" s="161"/>
      <c r="Q35" s="161"/>
      <c r="R35" s="162"/>
    </row>
    <row r="36" spans="2:18" ht="13.8" thickBot="1">
      <c r="B36" s="60" t="s">
        <v>99</v>
      </c>
      <c r="C36" s="61"/>
      <c r="D36" s="328" t="s">
        <v>49</v>
      </c>
      <c r="E36" s="328"/>
      <c r="F36" s="328"/>
      <c r="G36" s="61" t="s">
        <v>100</v>
      </c>
      <c r="H36" s="163"/>
      <c r="I36" s="329">
        <f>VLOOKUP($D$36,$U$2:$V$6,2,0)</f>
        <v>29</v>
      </c>
      <c r="J36" s="329"/>
      <c r="K36" s="329" t="s">
        <v>101</v>
      </c>
      <c r="L36" s="329"/>
      <c r="M36" s="329"/>
      <c r="N36" s="330">
        <f>Inputs!$C$25</f>
        <v>50000</v>
      </c>
      <c r="O36" s="330"/>
      <c r="P36" s="330"/>
      <c r="Q36" s="62"/>
      <c r="R36" s="63"/>
    </row>
    <row r="37" spans="2:18" ht="13.8">
      <c r="B37" s="164"/>
      <c r="C37" s="165"/>
      <c r="D37" s="165"/>
      <c r="E37" s="166"/>
      <c r="F37" s="166"/>
      <c r="G37" s="166"/>
      <c r="H37" s="166"/>
      <c r="I37" s="166"/>
      <c r="J37" s="166"/>
      <c r="K37" s="166"/>
      <c r="L37" s="166"/>
      <c r="M37" s="166"/>
      <c r="N37" s="166"/>
      <c r="O37" s="166"/>
      <c r="P37" s="166"/>
      <c r="Q37" s="166"/>
      <c r="R37" s="167"/>
    </row>
    <row r="38" spans="2:18" ht="21" customHeight="1">
      <c r="B38" s="164"/>
      <c r="C38" s="319" t="s">
        <v>102</v>
      </c>
      <c r="D38" s="320"/>
      <c r="E38" s="320"/>
      <c r="F38" s="320"/>
      <c r="G38" s="320"/>
      <c r="H38" s="320"/>
      <c r="I38" s="320"/>
      <c r="J38" s="320"/>
      <c r="K38" s="320"/>
      <c r="L38" s="320"/>
      <c r="M38" s="320"/>
      <c r="N38" s="320"/>
      <c r="O38" s="320"/>
      <c r="P38" s="320"/>
      <c r="Q38" s="320"/>
      <c r="R38" s="321"/>
    </row>
    <row r="39" spans="2:18" ht="21" customHeight="1">
      <c r="B39" s="164"/>
      <c r="C39" s="322"/>
      <c r="D39" s="323"/>
      <c r="E39" s="323"/>
      <c r="F39" s="323"/>
      <c r="G39" s="323"/>
      <c r="H39" s="323"/>
      <c r="I39" s="323"/>
      <c r="J39" s="323"/>
      <c r="K39" s="323"/>
      <c r="L39" s="323"/>
      <c r="M39" s="323"/>
      <c r="N39" s="323"/>
      <c r="O39" s="323"/>
      <c r="P39" s="323"/>
      <c r="Q39" s="323"/>
      <c r="R39" s="324"/>
    </row>
    <row r="40" spans="2:18" ht="13.8">
      <c r="B40" s="164"/>
      <c r="C40" s="168"/>
      <c r="D40" s="169"/>
      <c r="E40" s="169"/>
      <c r="F40" s="169"/>
      <c r="G40" s="169"/>
      <c r="H40" s="169"/>
      <c r="I40" s="169"/>
      <c r="J40" s="169"/>
      <c r="K40" s="169"/>
      <c r="L40" s="169"/>
      <c r="M40" s="169"/>
      <c r="N40" s="169"/>
      <c r="O40" s="169"/>
      <c r="P40" s="169"/>
      <c r="Q40" s="169"/>
      <c r="R40" s="170"/>
    </row>
    <row r="41" spans="2:18" ht="15.6">
      <c r="B41" s="171"/>
      <c r="C41" s="325" t="s">
        <v>103</v>
      </c>
      <c r="D41" s="326"/>
      <c r="E41" s="326"/>
      <c r="F41" s="326"/>
      <c r="G41" s="326"/>
      <c r="H41" s="326"/>
      <c r="I41" s="326"/>
      <c r="J41" s="326"/>
      <c r="K41" s="326"/>
      <c r="L41" s="326"/>
      <c r="M41" s="326"/>
      <c r="N41" s="326"/>
      <c r="O41" s="326" t="s">
        <v>104</v>
      </c>
      <c r="P41" s="326"/>
      <c r="Q41" s="326"/>
      <c r="R41" s="327"/>
    </row>
    <row r="42" spans="2:18" ht="15.6">
      <c r="B42" s="171"/>
      <c r="C42" s="325"/>
      <c r="D42" s="326"/>
      <c r="E42" s="326"/>
      <c r="F42" s="326"/>
      <c r="G42" s="326"/>
      <c r="H42" s="326"/>
      <c r="I42" s="326"/>
      <c r="J42" s="326"/>
      <c r="K42" s="326"/>
      <c r="L42" s="326"/>
      <c r="M42" s="326"/>
      <c r="N42" s="326"/>
      <c r="O42" s="326"/>
      <c r="P42" s="326"/>
      <c r="Q42" s="326"/>
      <c r="R42" s="327"/>
    </row>
    <row r="43" spans="2:18" ht="15.6">
      <c r="B43" s="171"/>
      <c r="C43" s="172"/>
      <c r="D43" s="173"/>
      <c r="E43" s="173"/>
      <c r="F43" s="173"/>
      <c r="G43" s="173"/>
      <c r="H43" s="173"/>
      <c r="I43" s="173"/>
      <c r="J43" s="173"/>
      <c r="K43" s="173"/>
      <c r="L43" s="173"/>
      <c r="M43" s="173"/>
      <c r="N43" s="173"/>
      <c r="O43" s="173"/>
      <c r="P43" s="173"/>
      <c r="Q43" s="173"/>
      <c r="R43" s="174"/>
    </row>
    <row r="44" spans="2:18" ht="13.8" thickBot="1">
      <c r="B44" s="175"/>
      <c r="C44" s="176"/>
      <c r="D44" s="176"/>
      <c r="E44" s="177"/>
      <c r="F44" s="177"/>
      <c r="G44" s="177"/>
      <c r="H44" s="177"/>
      <c r="I44" s="177"/>
      <c r="J44" s="177"/>
      <c r="K44" s="177"/>
      <c r="L44" s="177"/>
      <c r="M44" s="177"/>
      <c r="N44" s="177"/>
      <c r="O44" s="177"/>
      <c r="P44" s="177"/>
      <c r="Q44" s="177"/>
      <c r="R44" s="178"/>
    </row>
    <row r="45" spans="2:18" ht="13.2">
      <c r="B45" s="179"/>
      <c r="C45" s="180"/>
      <c r="D45" s="180"/>
      <c r="E45" s="181"/>
      <c r="F45" s="181"/>
      <c r="G45" s="181"/>
      <c r="H45" s="181"/>
      <c r="I45" s="181"/>
      <c r="J45" s="181"/>
      <c r="K45" s="181"/>
      <c r="L45" s="181"/>
      <c r="M45" s="181"/>
      <c r="N45" s="181"/>
      <c r="O45" s="181"/>
      <c r="P45" s="181"/>
      <c r="Q45" s="181"/>
      <c r="R45" s="182"/>
    </row>
    <row r="46" spans="2:18" ht="13.2">
      <c r="B46" s="183"/>
      <c r="C46" s="148"/>
      <c r="D46" s="148"/>
      <c r="E46" s="148"/>
      <c r="F46" s="148"/>
      <c r="G46" s="148"/>
      <c r="H46" s="148"/>
      <c r="I46" s="148"/>
      <c r="J46" s="148"/>
      <c r="K46" s="148"/>
      <c r="L46" s="148"/>
      <c r="M46" s="148"/>
      <c r="N46" s="148"/>
      <c r="O46" s="148"/>
      <c r="P46" s="148"/>
      <c r="Q46" s="148"/>
      <c r="R46" s="149"/>
    </row>
    <row r="47" spans="2:18" ht="13.2">
      <c r="B47" s="183"/>
      <c r="C47" s="148"/>
      <c r="D47" s="148"/>
      <c r="E47" s="148"/>
      <c r="F47" s="148"/>
      <c r="G47" s="148"/>
      <c r="H47" s="148"/>
      <c r="I47" s="148"/>
      <c r="J47" s="148"/>
      <c r="K47" s="148"/>
      <c r="L47" s="148"/>
      <c r="M47" s="148"/>
      <c r="N47" s="148"/>
      <c r="O47" s="148"/>
      <c r="P47" s="148"/>
      <c r="Q47" s="148"/>
      <c r="R47" s="149"/>
    </row>
    <row r="48" spans="2:18" ht="23.25" customHeight="1">
      <c r="B48" s="183"/>
      <c r="C48" s="148"/>
      <c r="D48" s="148"/>
      <c r="E48" s="148"/>
      <c r="F48" s="148"/>
      <c r="G48" s="148"/>
      <c r="H48" s="148"/>
      <c r="I48" s="148"/>
      <c r="J48" s="148"/>
      <c r="K48" s="148"/>
      <c r="L48" s="148"/>
      <c r="M48" s="148"/>
      <c r="N48" s="148"/>
      <c r="O48" s="148"/>
      <c r="P48" s="148"/>
      <c r="Q48" s="148"/>
      <c r="R48" s="149"/>
    </row>
    <row r="49" spans="2:18" ht="23.25" customHeight="1" thickBot="1">
      <c r="B49" s="183"/>
      <c r="C49" s="148"/>
      <c r="D49" s="148"/>
      <c r="E49" s="148"/>
      <c r="F49" s="148"/>
      <c r="G49" s="148"/>
      <c r="H49" s="148"/>
      <c r="I49" s="148"/>
      <c r="J49" s="148"/>
      <c r="K49" s="148"/>
      <c r="L49" s="148"/>
      <c r="M49" s="148"/>
      <c r="N49" s="148"/>
      <c r="O49" s="148"/>
      <c r="P49" s="148"/>
      <c r="Q49" s="148"/>
      <c r="R49" s="149"/>
    </row>
    <row r="50" spans="2:18" ht="13.8" thickBot="1">
      <c r="B50" s="184" t="s">
        <v>105</v>
      </c>
      <c r="C50" s="185"/>
      <c r="D50" s="185"/>
      <c r="E50" s="185"/>
      <c r="F50" s="185"/>
      <c r="G50" s="185"/>
      <c r="H50" s="185"/>
      <c r="I50" s="185"/>
      <c r="J50" s="185"/>
      <c r="K50" s="185"/>
      <c r="L50" s="185"/>
      <c r="M50" s="185"/>
      <c r="N50" s="185"/>
      <c r="O50" s="185"/>
      <c r="P50" s="185"/>
      <c r="Q50" s="185"/>
      <c r="R50" s="186"/>
    </row>
    <row r="51" spans="2:18" ht="13.2"/>
  </sheetData>
  <sheetProtection selectLockedCells="1"/>
  <mergeCells count="64">
    <mergeCell ref="B33:N33"/>
    <mergeCell ref="O33:Q33"/>
    <mergeCell ref="C38:R39"/>
    <mergeCell ref="C41:N42"/>
    <mergeCell ref="O41:R42"/>
    <mergeCell ref="B34:N34"/>
    <mergeCell ref="O34:Q34"/>
    <mergeCell ref="D36:F36"/>
    <mergeCell ref="I36:J36"/>
    <mergeCell ref="K36:M36"/>
    <mergeCell ref="N36:P36"/>
    <mergeCell ref="B30:N30"/>
    <mergeCell ref="B31:N31"/>
    <mergeCell ref="O31:Q31"/>
    <mergeCell ref="B32:N32"/>
    <mergeCell ref="O23:Q23"/>
    <mergeCell ref="B28:G28"/>
    <mergeCell ref="H28:K28"/>
    <mergeCell ref="L28:M28"/>
    <mergeCell ref="O28:P28"/>
    <mergeCell ref="Q28:R28"/>
    <mergeCell ref="B26:G26"/>
    <mergeCell ref="H26:K26"/>
    <mergeCell ref="L26:M26"/>
    <mergeCell ref="O26:P26"/>
    <mergeCell ref="Q26:R26"/>
    <mergeCell ref="O32:Q32"/>
    <mergeCell ref="B20:C20"/>
    <mergeCell ref="D20:E20"/>
    <mergeCell ref="H20:I20"/>
    <mergeCell ref="J20:K20"/>
    <mergeCell ref="L20:R20"/>
    <mergeCell ref="I22:J22"/>
    <mergeCell ref="K22:L22"/>
    <mergeCell ref="M22:N22"/>
    <mergeCell ref="O22:P22"/>
    <mergeCell ref="B23:E23"/>
    <mergeCell ref="F23:H23"/>
    <mergeCell ref="I23:J23"/>
    <mergeCell ref="K23:L23"/>
    <mergeCell ref="M23:N23"/>
    <mergeCell ref="B19:C19"/>
    <mergeCell ref="D19:E19"/>
    <mergeCell ref="H19:I19"/>
    <mergeCell ref="J19:K19"/>
    <mergeCell ref="M9:N9"/>
    <mergeCell ref="B10:R10"/>
    <mergeCell ref="M11:R11"/>
    <mergeCell ref="B12:L12"/>
    <mergeCell ref="M12:R12"/>
    <mergeCell ref="B14:M14"/>
    <mergeCell ref="N14:R14"/>
    <mergeCell ref="B16:F16"/>
    <mergeCell ref="G16:I16"/>
    <mergeCell ref="J16:L16"/>
    <mergeCell ref="M16:R16"/>
    <mergeCell ref="B18:R18"/>
    <mergeCell ref="B3:R3"/>
    <mergeCell ref="B5:H5"/>
    <mergeCell ref="I5:O5"/>
    <mergeCell ref="P5:R5"/>
    <mergeCell ref="B7:H7"/>
    <mergeCell ref="I7:O7"/>
    <mergeCell ref="P7:R7"/>
  </mergeCells>
  <dataValidations count="1">
    <dataValidation type="list" allowBlank="1" showInputMessage="1" showErrorMessage="1" sqref="D36:F36" xr:uid="{979DBB92-E2D2-48DB-8E4E-7446B6AD7A4F}">
      <formula1>$U$2:$U$6</formula1>
    </dataValidation>
  </dataValidations>
  <printOptions horizontalCentered="1"/>
  <pageMargins left="0.2" right="0.2" top="0.5" bottom="0.2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CDF75-2AF4-447A-A75F-D7658C5C5E46}">
  <sheetPr codeName="Sheet7"/>
  <dimension ref="A2:O41"/>
  <sheetViews>
    <sheetView showGridLines="0" workbookViewId="0">
      <selection activeCell="D23" sqref="D23"/>
    </sheetView>
  </sheetViews>
  <sheetFormatPr defaultColWidth="0" defaultRowHeight="13.2"/>
  <cols>
    <col min="1" max="1" width="4.44140625" customWidth="1"/>
    <col min="2" max="2" width="15.44140625" bestFit="1" customWidth="1"/>
    <col min="3" max="3" width="10.109375" bestFit="1" customWidth="1"/>
    <col min="4" max="4" width="12.5546875" bestFit="1" customWidth="1"/>
    <col min="5" max="5" width="12.6640625" style="203" bestFit="1" customWidth="1"/>
    <col min="6" max="7" width="9.109375" style="203" customWidth="1"/>
    <col min="8" max="8" width="9.109375" customWidth="1"/>
    <col min="9" max="9" width="15.44140625" bestFit="1" customWidth="1"/>
    <col min="10" max="10" width="9.109375" customWidth="1"/>
    <col min="11" max="11" width="10.5546875" hidden="1" customWidth="1"/>
    <col min="12" max="14" width="9.109375" hidden="1" customWidth="1"/>
    <col min="15" max="15" width="10.33203125" hidden="1" customWidth="1"/>
    <col min="16" max="19" width="9.109375" hidden="1" customWidth="1"/>
    <col min="20" max="16384" width="9.109375" hidden="1"/>
  </cols>
  <sheetData>
    <row r="2" spans="2:11" ht="21">
      <c r="B2" s="207" t="s">
        <v>106</v>
      </c>
      <c r="C2" s="191"/>
      <c r="D2" s="188"/>
      <c r="F2" s="204"/>
      <c r="G2" s="204"/>
      <c r="H2" s="188"/>
    </row>
    <row r="3" spans="2:11">
      <c r="B3" s="11" t="s">
        <v>107</v>
      </c>
      <c r="C3" s="187">
        <v>46295</v>
      </c>
      <c r="K3" s="196"/>
    </row>
    <row r="4" spans="2:11">
      <c r="B4" s="11" t="s">
        <v>108</v>
      </c>
      <c r="C4" s="11">
        <f ca="1">IF(TODAY()&gt;C3,1,0)</f>
        <v>0</v>
      </c>
    </row>
    <row r="5" spans="2:11">
      <c r="B5" s="11" t="s">
        <v>109</v>
      </c>
      <c r="C5" s="197">
        <f>+Inputs!C25</f>
        <v>50000</v>
      </c>
    </row>
    <row r="6" spans="2:11" ht="13.8">
      <c r="B6" s="208" t="s">
        <v>110</v>
      </c>
      <c r="D6" s="189"/>
    </row>
    <row r="7" spans="2:11" ht="13.8">
      <c r="B7" s="33"/>
      <c r="D7" s="189"/>
    </row>
    <row r="8" spans="2:11">
      <c r="B8" s="331" t="s">
        <v>111</v>
      </c>
      <c r="C8" s="331"/>
      <c r="D8" s="331"/>
      <c r="E8" s="331"/>
      <c r="F8" s="331"/>
      <c r="G8" s="331"/>
      <c r="H8" s="331"/>
      <c r="I8" s="331"/>
    </row>
    <row r="9" spans="2:11" ht="39.6">
      <c r="B9" s="193" t="s">
        <v>112</v>
      </c>
      <c r="C9" s="193" t="s">
        <v>113</v>
      </c>
      <c r="D9" s="193" t="s">
        <v>114</v>
      </c>
      <c r="E9" s="206" t="s">
        <v>115</v>
      </c>
      <c r="F9" s="206" t="s">
        <v>116</v>
      </c>
      <c r="G9" s="206" t="s">
        <v>117</v>
      </c>
      <c r="H9" s="193" t="s">
        <v>118</v>
      </c>
      <c r="I9" s="193" t="s">
        <v>119</v>
      </c>
    </row>
    <row r="10" spans="2:11">
      <c r="B10" s="192">
        <v>3</v>
      </c>
      <c r="C10" s="194">
        <v>1.9900000000000001E-2</v>
      </c>
      <c r="D10" s="195">
        <v>0.33998299999999998</v>
      </c>
      <c r="E10" s="203">
        <v>5.8700000000000002E-2</v>
      </c>
      <c r="F10" s="205">
        <v>0</v>
      </c>
      <c r="G10" s="204">
        <f>+SUM(E10:F10)</f>
        <v>5.8700000000000002E-2</v>
      </c>
      <c r="H10" s="192">
        <v>1</v>
      </c>
      <c r="I10" s="196">
        <v>8.2799999999999999E-2</v>
      </c>
    </row>
    <row r="11" spans="2:11">
      <c r="B11" s="192"/>
      <c r="C11" s="194"/>
      <c r="D11" s="195"/>
      <c r="F11" s="205"/>
      <c r="G11" s="204"/>
      <c r="H11" s="192"/>
      <c r="I11" s="196"/>
    </row>
    <row r="12" spans="2:11">
      <c r="B12" s="192"/>
      <c r="C12" s="194"/>
      <c r="D12" s="195"/>
      <c r="G12" s="204"/>
      <c r="H12" s="192"/>
      <c r="I12" s="196"/>
    </row>
    <row r="13" spans="2:11">
      <c r="B13" s="192"/>
      <c r="C13" s="194"/>
      <c r="D13" s="195"/>
      <c r="G13" s="204"/>
      <c r="H13" s="192"/>
      <c r="I13" s="196"/>
    </row>
    <row r="14" spans="2:11">
      <c r="B14" s="192"/>
      <c r="C14" s="194"/>
      <c r="D14" s="195"/>
      <c r="G14" s="204"/>
      <c r="H14" s="192"/>
    </row>
    <row r="15" spans="2:11">
      <c r="C15" s="201"/>
      <c r="E15" s="205"/>
    </row>
    <row r="16" spans="2:11">
      <c r="D16" s="202"/>
    </row>
    <row r="17" spans="2:8">
      <c r="D17" s="202"/>
    </row>
    <row r="18" spans="2:8">
      <c r="B18" s="193"/>
      <c r="D18" s="202"/>
      <c r="F18" s="206"/>
      <c r="G18" s="206"/>
      <c r="H18" s="193"/>
    </row>
    <row r="19" spans="2:8">
      <c r="D19" s="202"/>
      <c r="H19" s="196"/>
    </row>
    <row r="20" spans="2:8">
      <c r="D20" s="202"/>
    </row>
    <row r="21" spans="2:8">
      <c r="D21" s="202"/>
    </row>
    <row r="22" spans="2:8">
      <c r="D22" s="202"/>
    </row>
    <row r="24" spans="2:8">
      <c r="D24" s="202"/>
    </row>
    <row r="25" spans="2:8">
      <c r="D25" s="202"/>
    </row>
    <row r="26" spans="2:8">
      <c r="D26" s="202"/>
    </row>
    <row r="27" spans="2:8">
      <c r="D27" s="202"/>
    </row>
    <row r="28" spans="2:8">
      <c r="D28" s="202"/>
    </row>
    <row r="29" spans="2:8">
      <c r="D29" s="202"/>
    </row>
    <row r="30" spans="2:8">
      <c r="D30" s="202"/>
    </row>
    <row r="31" spans="2:8">
      <c r="D31" s="202"/>
    </row>
    <row r="32" spans="2:8">
      <c r="D32" s="202"/>
    </row>
    <row r="33" spans="4:4">
      <c r="D33" s="202"/>
    </row>
    <row r="34" spans="4:4">
      <c r="D34" s="202"/>
    </row>
    <row r="35" spans="4:4">
      <c r="D35" s="202"/>
    </row>
    <row r="36" spans="4:4">
      <c r="D36" s="202"/>
    </row>
    <row r="37" spans="4:4">
      <c r="D37" s="202"/>
    </row>
    <row r="38" spans="4:4">
      <c r="D38" s="202"/>
    </row>
    <row r="39" spans="4:4">
      <c r="D39" s="202"/>
    </row>
    <row r="40" spans="4:4">
      <c r="D40" s="202"/>
    </row>
    <row r="41" spans="4:4">
      <c r="D41" s="202"/>
    </row>
  </sheetData>
  <sheetProtection algorithmName="SHA-512" hashValue="AZaPXRQ9OW8FI3UK3czm1b6aVHCAQ5NIYXp/4BjfPMm6VFV338NDVobR7mj2WgMZAf2SHMEIWBFgV7nPxLafJw==" saltValue="JwMXO+8v2NYK61UTQPHrlg==" spinCount="100000" sheet="1" objects="1" scenarios="1"/>
  <mergeCells count="1">
    <mergeCell ref="B8:I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44B8B74E0075D84C8E55CAFD8615AD62" ma:contentTypeVersion="23" ma:contentTypeDescription="Create a new document." ma:contentTypeScope="" ma:versionID="75d44b129cd279548fb3fe83198b8c9d">
  <xsd:schema xmlns:xsd="http://www.w3.org/2001/XMLSchema" xmlns:xs="http://www.w3.org/2001/XMLSchema" xmlns:p="http://schemas.microsoft.com/office/2006/metadata/properties" xmlns:ns2="411a1c0b-d267-42a6-be6f-c700f263ab91" xmlns:ns3="3101ff73-af41-41d8-a52d-152378d8b1a3" xmlns:ns4="a75a8fe5-4eea-4413-9c34-0799020fcba9" targetNamespace="http://schemas.microsoft.com/office/2006/metadata/properties" ma:root="true" ma:fieldsID="869122ada12a5c237e3812b10012c9e4" ns2:_="" ns3:_="" ns4:_="">
    <xsd:import namespace="411a1c0b-d267-42a6-be6f-c700f263ab91"/>
    <xsd:import namespace="3101ff73-af41-41d8-a52d-152378d8b1a3"/>
    <xsd:import namespace="a75a8fe5-4eea-4413-9c34-0799020fcba9"/>
    <xsd:element name="properties">
      <xsd:complexType>
        <xsd:sequence>
          <xsd:element name="documentManagement">
            <xsd:complexType>
              <xsd:all>
                <xsd:element ref="ns2:Report_x0020_Type" minOccurs="0"/>
                <xsd:element ref="ns2:Archive" minOccurs="0"/>
                <xsd:element ref="ns2:Fiscal_x0020_Year" minOccurs="0"/>
                <xsd:element ref="ns2:Notes0" minOccurs="0"/>
                <xsd:element ref="ns2:Document_x0020_Type"/>
                <xsd:element ref="ns2:Vendor_x0020_Review_x0020_Date" minOccurs="0"/>
                <xsd:element ref="ns2:Vendor_x0020_Name_x0020_Lookup"/>
                <xsd:element ref="ns2:MediaServiceMetadata" minOccurs="0"/>
                <xsd:element ref="ns2:MediaServiceFastMetadata" minOccurs="0"/>
                <xsd:element ref="ns3:SharedWithUsers" minOccurs="0"/>
                <xsd:element ref="ns3:SharedWithDetails" minOccurs="0"/>
                <xsd:element ref="ns4:_dlc_DocId" minOccurs="0"/>
                <xsd:element ref="ns4:_dlc_DocIdUrl" minOccurs="0"/>
                <xsd:element ref="ns4: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a1c0b-d267-42a6-be6f-c700f263ab91" elementFormDefault="qualified">
    <xsd:import namespace="http://schemas.microsoft.com/office/2006/documentManagement/types"/>
    <xsd:import namespace="http://schemas.microsoft.com/office/infopath/2007/PartnerControls"/>
    <xsd:element name="Report_x0020_Type" ma:index="8" nillable="true" ma:displayName="Report Type" ma:format="Dropdown" ma:indexed="true" ma:internalName="Report_x0020_Type" ma:readOnly="false">
      <xsd:simpleType>
        <xsd:restriction base="dms:Choice">
          <xsd:enumeration value="Division Report"/>
          <xsd:enumeration value="General"/>
          <xsd:enumeration value="Month End Forecast"/>
          <xsd:enumeration value="Sales Report"/>
          <xsd:enumeration value="Vendor Report"/>
        </xsd:restriction>
      </xsd:simpleType>
    </xsd:element>
    <xsd:element name="Archive" ma:index="9" nillable="true" ma:displayName="Archive" ma:default="0" ma:indexed="true" ma:internalName="Archive" ma:readOnly="false">
      <xsd:simpleType>
        <xsd:restriction base="dms:Boolean"/>
      </xsd:simpleType>
    </xsd:element>
    <xsd:element name="Fiscal_x0020_Year" ma:index="10" nillable="true" ma:displayName="Fiscal Year" ma:format="Dropdown" ma:indexed="true" ma:internalName="Fiscal_x0020_Year" ma:readOnly="false">
      <xsd:simpleType>
        <xsd:restriction base="dms:Choice">
          <xsd:enumeration value="FY'15"/>
          <xsd:enumeration value="FY'16"/>
          <xsd:enumeration value="FY'17"/>
          <xsd:enumeration value="FY'18"/>
          <xsd:enumeration value="FY'19"/>
          <xsd:enumeration value="FY'20"/>
          <xsd:enumeration value="FY'21"/>
          <xsd:enumeration value="FY'22"/>
          <xsd:enumeration value="FY'23"/>
          <xsd:enumeration value="FY'24"/>
          <xsd:enumeration value="FY'25"/>
        </xsd:restriction>
      </xsd:simpleType>
    </xsd:element>
    <xsd:element name="Notes0" ma:index="11" nillable="true" ma:displayName="Notes" ma:internalName="Notes0" ma:readOnly="false">
      <xsd:simpleType>
        <xsd:restriction base="dms:Note">
          <xsd:maxLength value="255"/>
        </xsd:restriction>
      </xsd:simpleType>
    </xsd:element>
    <xsd:element name="Document_x0020_Type" ma:index="12" ma:displayName="Document Type" ma:format="Dropdown" ma:indexed="true" ma:internalName="Document_x0020_Type" ma:readOnly="false">
      <xsd:simpleType>
        <xsd:restriction base="dms:Choice">
          <xsd:enumeration value="Credit Application"/>
          <xsd:enumeration value="General Operations"/>
          <xsd:enumeration value="Presentations"/>
          <xsd:enumeration value="Program Write-Up/Flyer"/>
          <xsd:enumeration value="Rental Yard Research"/>
          <xsd:enumeration value="Report"/>
          <xsd:enumeration value="Sales Prospect List"/>
          <xsd:enumeration value="Vendor Marketing Materials"/>
          <xsd:enumeration value="Vendor Overview Documents"/>
          <xsd:enumeration value="Vendor Payment Calculators"/>
          <xsd:enumeration value="Program(s) Overview"/>
        </xsd:restriction>
      </xsd:simpleType>
    </xsd:element>
    <xsd:element name="Vendor_x0020_Review_x0020_Date" ma:index="13" nillable="true" ma:displayName="Scheduled Review Date" ma:format="DateOnly" ma:indexed="true" ma:internalName="Vendor_x0020_Review_x0020_Date" ma:readOnly="false">
      <xsd:simpleType>
        <xsd:restriction base="dms:DateTime"/>
      </xsd:simpleType>
    </xsd:element>
    <xsd:element name="Vendor_x0020_Name_x0020_Lookup" ma:index="14" ma:displayName="Customer Name" ma:description="Select &quot;*Other&quot; if the vendor is not listed. Select &quot;House/General&quot; if the document is not vendor." ma:indexed="true" ma:list="{18bb58d6-c781-46f1-86e6-5636096c4ca0}" ma:internalName="Vendor_x0020_Name_x0020_Lookup" ma:readOnly="false" ma:showField="Title">
      <xsd:simpleType>
        <xsd:restriction base="dms:Lookup"/>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1ff73-af41-41d8-a52d-152378d8b1a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5a8fe5-4eea-4413-9c34-0799020fcba9"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_x0020_Type xmlns="411a1c0b-d267-42a6-be6f-c700f263ab91">Vendor Payment Calculators</Document_x0020_Type>
    <Notes0 xmlns="411a1c0b-d267-42a6-be6f-c700f263ab91" xsi:nil="true"/>
    <Vendor_x0020_Review_x0020_Date xmlns="411a1c0b-d267-42a6-be6f-c700f263ab91">2019-12-31T06:00:00+00:00</Vendor_x0020_Review_x0020_Date>
    <Archive xmlns="411a1c0b-d267-42a6-be6f-c700f263ab91">false</Archive>
    <Report_x0020_Type xmlns="411a1c0b-d267-42a6-be6f-c700f263ab91" xsi:nil="true"/>
    <Fiscal_x0020_Year xmlns="411a1c0b-d267-42a6-be6f-c700f263ab91" xsi:nil="true"/>
    <Vendor_x0020_Name_x0020_Lookup xmlns="411a1c0b-d267-42a6-be6f-c700f263ab91">4</Vendor_x0020_Name_x0020_Lookup>
    <_dlc_DocId xmlns="a75a8fe5-4eea-4413-9c34-0799020fcba9">T33CXQTXTHYM-48193827-2522</_dlc_DocId>
    <_dlc_DocIdUrl xmlns="a75a8fe5-4eea-4413-9c34-0799020fcba9">
      <Url>https://gfscia.sharepoint.com/sites/smg_bu/cnst/_layouts/15/DocIdRedir.aspx?ID=T33CXQTXTHYM-48193827-2522</Url>
      <Description>T33CXQTXTHYM-48193827-2522</Description>
    </_dlc_DocIdUrl>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4A6841F-8A51-4468-8E40-74FC5DA517E4}">
  <ds:schemaRefs>
    <ds:schemaRef ds:uri="http://schemas.microsoft.com/sharepoint/events"/>
  </ds:schemaRefs>
</ds:datastoreItem>
</file>

<file path=customXml/itemProps2.xml><?xml version="1.0" encoding="utf-8"?>
<ds:datastoreItem xmlns:ds="http://schemas.openxmlformats.org/officeDocument/2006/customXml" ds:itemID="{9CEF3AAB-4E41-4A09-B76B-134186A76515}">
  <ds:schemaRefs>
    <ds:schemaRef ds:uri="http://schemas.microsoft.com/sharepoint/v3/contenttype/forms"/>
  </ds:schemaRefs>
</ds:datastoreItem>
</file>

<file path=customXml/itemProps3.xml><?xml version="1.0" encoding="utf-8"?>
<ds:datastoreItem xmlns:ds="http://schemas.openxmlformats.org/officeDocument/2006/customXml" ds:itemID="{0ABC3B4E-3DB9-4F00-BC79-0D8800FE0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a1c0b-d267-42a6-be6f-c700f263ab91"/>
    <ds:schemaRef ds:uri="3101ff73-af41-41d8-a52d-152378d8b1a3"/>
    <ds:schemaRef ds:uri="a75a8fe5-4eea-4413-9c34-0799020fcb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0A43D43-9CAE-4A27-9B90-C03F5ED5F65C}">
  <ds:schemaRefs>
    <ds:schemaRef ds:uri="http://purl.org/dc/elements/1.1/"/>
    <ds:schemaRef ds:uri="http://schemas.microsoft.com/office/2006/documentManagement/types"/>
    <ds:schemaRef ds:uri="411a1c0b-d267-42a6-be6f-c700f263ab91"/>
    <ds:schemaRef ds:uri="http://schemas.microsoft.com/office/infopath/2007/PartnerControls"/>
    <ds:schemaRef ds:uri="3101ff73-af41-41d8-a52d-152378d8b1a3"/>
    <ds:schemaRef ds:uri="http://purl.org/dc/terms/"/>
    <ds:schemaRef ds:uri="http://schemas.openxmlformats.org/package/2006/metadata/core-properties"/>
    <ds:schemaRef ds:uri="http://purl.org/dc/dcmitype/"/>
    <ds:schemaRef ds:uri="a75a8fe5-4eea-4413-9c34-0799020fcba9"/>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3D84BB09-4528-4A69-8DEF-FBA382966E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Inputs</vt:lpstr>
      <vt:lpstr>180 Day Promo</vt:lpstr>
      <vt:lpstr>360 Day Promo</vt:lpstr>
      <vt:lpstr>1.99% Promo</vt:lpstr>
      <vt:lpstr>Application</vt:lpstr>
      <vt:lpstr>Rates</vt:lpstr>
      <vt:lpstr>'1.99% Promo'!EQ</vt:lpstr>
      <vt:lpstr>'180 Day Promo'!EQ</vt:lpstr>
      <vt:lpstr>'360 Day Promo'!EQ</vt:lpstr>
      <vt:lpstr>'1.99% Promo'!Print_Area</vt:lpstr>
      <vt:lpstr>'180 Day Promo'!Print_Area</vt:lpstr>
      <vt:lpstr>'360 Day Promo'!Print_Area</vt:lpstr>
      <vt:lpstr>Inputs!Print_Area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 Leader Quote Tool</dc:title>
  <dc:subject/>
  <dc:creator>Brenton Smith</dc:creator>
  <cp:keywords/>
  <dc:description/>
  <cp:lastModifiedBy>Allison Pillers</cp:lastModifiedBy>
  <cp:revision/>
  <dcterms:created xsi:type="dcterms:W3CDTF">2006-01-23T19:37:33Z</dcterms:created>
  <dcterms:modified xsi:type="dcterms:W3CDTF">2026-06-11T14:25:43Z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TC101009901033</vt:lpwstr>
  </property>
  <property fmtid="{D5CDD505-2E9C-101B-9397-08002B2CF9AE}" pid="3" name="ContentTypeId">
    <vt:lpwstr>0x01010044B8B74E0075D84C8E55CAFD8615AD62</vt:lpwstr>
  </property>
  <property fmtid="{D5CDD505-2E9C-101B-9397-08002B2CF9AE}" pid="4" name="_dlc_DocId">
    <vt:lpwstr>U7JE6HC4DCSX-5-195</vt:lpwstr>
  </property>
  <property fmtid="{D5CDD505-2E9C-101B-9397-08002B2CF9AE}" pid="5" name="_dlc_DocIdItemGuid">
    <vt:lpwstr>8794dd2d-fd51-40fb-ba08-5d7749900396</vt:lpwstr>
  </property>
  <property fmtid="{D5CDD505-2E9C-101B-9397-08002B2CF9AE}" pid="6" name="_dlc_DocIdUrl">
    <vt:lpwstr>http://connect.greatamerica.com/sites/smg/_layouts/DocIdRedir.aspx?ID=U7JE6HC4DCSX-5-195, U7JE6HC4DCSX-5-195</vt:lpwstr>
  </property>
  <property fmtid="{D5CDD505-2E9C-101B-9397-08002B2CF9AE}" pid="7" name="Order">
    <vt:r8>22900</vt:r8>
  </property>
  <property fmtid="{D5CDD505-2E9C-101B-9397-08002B2CF9AE}" pid="8" name="Vendor Review Date">
    <vt:filetime>2014-12-01T06:00:00Z</vt:filetime>
  </property>
  <property fmtid="{D5CDD505-2E9C-101B-9397-08002B2CF9AE}" pid="9" name="Vendor Name">
    <vt:lpwstr>45</vt:lpwstr>
  </property>
  <property fmtid="{D5CDD505-2E9C-101B-9397-08002B2CF9AE}" pid="10" name="Document Type">
    <vt:lpwstr>Vendor Payment Calculators</vt:lpwstr>
  </property>
  <property fmtid="{D5CDD505-2E9C-101B-9397-08002B2CF9AE}" pid="11" name="URL">
    <vt:lpwstr/>
  </property>
</Properties>
</file>