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07213FD9-3A2C-4EB4-B587-38784DB0BDF0}" xr6:coauthVersionLast="47" xr6:coauthVersionMax="47" xr10:uidLastSave="{00000000-0000-0000-0000-000000000000}"/>
  <workbookProtection workbookAlgorithmName="SHA-512" workbookHashValue="aIx1YbSgXzLFrBL0iLfIxqgwv/raOQY1ejQQdsFjZX+hFqYc/r8TzErw3bu6bzNfAfOAinjFor+YUs4oLaoXaA==" workbookSaltValue="B9knytYpT/rU1J0tls3lFQ==" workbookSpinCount="100000" lockStructure="1"/>
  <bookViews>
    <workbookView xWindow="-120" yWindow="-120" windowWidth="29040" windowHeight="15720" tabRatio="818" xr2:uid="{00000000-000D-0000-FFFF-FFFF00000000}"/>
  </bookViews>
  <sheets>
    <sheet name="Inputs" sheetId="6" r:id="rId1"/>
    <sheet name="180 Day Promo" sheetId="4" state="hidden" r:id="rId2"/>
    <sheet name="360 Day Promo" sheetId="5" state="hidden" r:id="rId3"/>
    <sheet name="1.99% Promo" sheetId="10" r:id="rId4"/>
    <sheet name="Application" sheetId="7" state="hidden" r:id="rId5"/>
    <sheet name="Rates" sheetId="9" state="hidden" r:id="rId6"/>
  </sheets>
  <definedNames>
    <definedName name="EQ" localSheetId="3">'1.99% Promo'!$H$15</definedName>
    <definedName name="EQ" localSheetId="1">'180 Day Promo'!$H$15</definedName>
    <definedName name="EQ" localSheetId="2">'360 Day Promo'!$H$15</definedName>
    <definedName name="_xlnm.Print_Area" localSheetId="3">'1.99% Promo'!$B$2:$G$46</definedName>
    <definedName name="_xlnm.Print_Area" localSheetId="1">'180 Day Promo'!$B$2:$G$39</definedName>
    <definedName name="_xlnm.Print_Area" localSheetId="2">'360 Day Promo'!$B$2:$G$39</definedName>
    <definedName name="_xlnm.Print_Area" localSheetId="0">Inputs!$B$1:$D$32</definedName>
  </definedNames>
  <calcPr calcId="191028"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10" l="1"/>
  <c r="B16" i="10"/>
  <c r="G10" i="9"/>
  <c r="C5" i="9" l="1"/>
  <c r="E14" i="10" l="1"/>
  <c r="C4" i="9"/>
  <c r="D28" i="10" l="1"/>
  <c r="F28" i="10"/>
  <c r="B14" i="10"/>
  <c r="G35" i="10"/>
  <c r="B32" i="10"/>
  <c r="E10" i="10"/>
  <c r="E9" i="10"/>
  <c r="E8" i="10"/>
  <c r="B8" i="10"/>
  <c r="E7" i="10"/>
  <c r="B7" i="10"/>
  <c r="E6" i="10"/>
  <c r="B6" i="10"/>
  <c r="N36" i="7"/>
  <c r="I36" i="7"/>
  <c r="M16" i="7"/>
  <c r="J16" i="7"/>
  <c r="M12" i="7"/>
  <c r="B12" i="7"/>
  <c r="B10" i="7"/>
  <c r="I7" i="7"/>
  <c r="B7" i="7"/>
  <c r="B5" i="7"/>
  <c r="D24" i="10" l="1"/>
  <c r="D26" i="10"/>
  <c r="D22" i="10"/>
  <c r="B39" i="10"/>
  <c r="F26" i="10"/>
  <c r="F24" i="10"/>
  <c r="F22" i="10"/>
  <c r="F30" i="10"/>
  <c r="G29" i="5"/>
  <c r="E14" i="5" l="1"/>
  <c r="F22" i="5" s="1"/>
  <c r="B14" i="5"/>
  <c r="E10" i="5"/>
  <c r="E9" i="5"/>
  <c r="E8" i="5"/>
  <c r="B8" i="5"/>
  <c r="E7" i="5"/>
  <c r="B7" i="5"/>
  <c r="E6" i="5"/>
  <c r="B6" i="5"/>
  <c r="E14" i="4"/>
  <c r="F22" i="4" s="1"/>
  <c r="B14" i="4"/>
  <c r="E10" i="4"/>
  <c r="E9" i="4"/>
  <c r="E8" i="4"/>
  <c r="E7" i="4"/>
  <c r="E6" i="4"/>
  <c r="B8" i="4"/>
  <c r="B7" i="4"/>
  <c r="B6" i="4"/>
  <c r="B16" i="5" l="1"/>
  <c r="B25" i="5"/>
  <c r="B25" i="4"/>
</calcChain>
</file>

<file path=xl/sharedStrings.xml><?xml version="1.0" encoding="utf-8"?>
<sst xmlns="http://schemas.openxmlformats.org/spreadsheetml/2006/main" count="186" uniqueCount="120">
  <si>
    <t>DEALER INFORMATION</t>
  </si>
  <si>
    <t>Dealer Name</t>
  </si>
  <si>
    <t>Contact Name</t>
  </si>
  <si>
    <t>Contact Email</t>
  </si>
  <si>
    <t>CUSTOMER INFORMATION</t>
  </si>
  <si>
    <t>Customer Name</t>
  </si>
  <si>
    <t>Customer Address</t>
  </si>
  <si>
    <t>Customer City, State, Zip</t>
  </si>
  <si>
    <t>Customer Phone</t>
  </si>
  <si>
    <t>Customer Email</t>
  </si>
  <si>
    <t>EQUIPMENT INFORMATION</t>
  </si>
  <si>
    <t>Equipment Description</t>
  </si>
  <si>
    <t>Equipment Cost</t>
  </si>
  <si>
    <t>Phone: 800-945-2644</t>
  </si>
  <si>
    <t>Fax: 855-636-9493</t>
  </si>
  <si>
    <t>financesupport@accountservicing.com</t>
  </si>
  <si>
    <t>FINANCE QUOTE</t>
  </si>
  <si>
    <t>FINANCING OPTIONS FOR</t>
  </si>
  <si>
    <t>EQUIPMENT DESCRIPTION</t>
  </si>
  <si>
    <t>EQUIPMENT COST</t>
  </si>
  <si>
    <t>NO MONEY DOWN
NO PAYMENTS FOR 180 DAYS</t>
  </si>
  <si>
    <t>PROGRAM</t>
  </si>
  <si>
    <t>RATE*</t>
  </si>
  <si>
    <t>ANNUAL PAYMENTS</t>
  </si>
  <si>
    <t>3 ANNUAL PAYMENTS</t>
  </si>
  <si>
    <t>*Based on suppliers quoted price to you of items to be financed. The actual yield to GreatAmerica may vary.</t>
  </si>
  <si>
    <t>- Financing underwritten by GreatAmerica Financial Services</t>
  </si>
  <si>
    <t>- $10,000 minimum deal size</t>
  </si>
  <si>
    <t>- First annual payment due 180 days from signing</t>
  </si>
  <si>
    <t>- Pricing effective through 3/31/22</t>
  </si>
  <si>
    <t>- One-time origination fee will apply</t>
  </si>
  <si>
    <t>- Rates subject to change without notice</t>
  </si>
  <si>
    <t>- Applicable taxes to be added</t>
  </si>
  <si>
    <t>- Additional structures available upon request</t>
  </si>
  <si>
    <t>- All quotes are subject to credit review, documentation and verification</t>
  </si>
  <si>
    <t>Phone: 866-288-9957</t>
  </si>
  <si>
    <t>smgcredit@greatamerica.com</t>
  </si>
  <si>
    <t>- Down payment due at signing, first annual payment due in 360 days</t>
  </si>
  <si>
    <t>RATE</t>
  </si>
  <si>
    <t>6 ANNUAL PAYMENTS</t>
  </si>
  <si>
    <t>5 ANNUAL PAYMENTS</t>
  </si>
  <si>
    <t>4 ANNUAL PAYMENTS</t>
  </si>
  <si>
    <t>- First payment due 30 days from signing</t>
  </si>
  <si>
    <t xml:space="preserve">- Promotional finance rates are for new orders only and allow up to 10% </t>
  </si>
  <si>
    <t xml:space="preserve">of the order total to be labor/installation. If labor is more than 10% </t>
  </si>
  <si>
    <t>of the order, the overage will be financed at standard rates.</t>
  </si>
  <si>
    <t>- Down payment due at signing, first annual payment due in 180 days</t>
  </si>
  <si>
    <t>Program</t>
  </si>
  <si>
    <t>Term</t>
  </si>
  <si>
    <t>180 Day Promo</t>
  </si>
  <si>
    <t>VENDOR INFORMATION</t>
  </si>
  <si>
    <t>360 Day Promo</t>
  </si>
  <si>
    <t>Vendor Name</t>
  </si>
  <si>
    <t>Vendor Address</t>
  </si>
  <si>
    <t>Vendor Phone</t>
  </si>
  <si>
    <t>4 Annuals</t>
  </si>
  <si>
    <t>5 Annuals</t>
  </si>
  <si>
    <t>Sales Rep Name</t>
  </si>
  <si>
    <t>Sales Rep Email</t>
  </si>
  <si>
    <t>Sales Rep Phone</t>
  </si>
  <si>
    <t>6 Annuals</t>
  </si>
  <si>
    <t>Full Legal Name of Business</t>
  </si>
  <si>
    <t>Billing Address</t>
  </si>
  <si>
    <t xml:space="preserve"> </t>
  </si>
  <si>
    <t>City/State/Zip Code</t>
  </si>
  <si>
    <t>Contact Name:</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</si>
  <si>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</si>
  <si>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</si>
  <si>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</si>
  <si>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</si>
  <si>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</si>
  <si>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</si>
  <si>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</si>
  <si>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</si>
  <si>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</si>
  <si>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</si>
  <si>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</si>
  <si>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</si>
  <si>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</si>
  <si>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</si>
  <si>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</si>
  <si>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</si>
  <si>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</si>
  <si>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</si>
  <si>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</si>
  <si>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</si>
  <si>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</si>
  <si>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</si>
  <si>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</si>
  <si>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</si>
  <si>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</si>
  <si>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</si>
  <si>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</si>
  <si>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</si>
  <si>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</si>
  <si>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</si>
  <si>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</si>
  <si>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</si>
  <si>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</si>
  <si>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</si>
  <si>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</si>
  <si>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</si>
  <si>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</si>
  <si>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</si>
  <si>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</si>
  <si>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Email completed credit application to GreatAmerica at financesupport@accountservicing.com</t>
  </si>
  <si>
    <t>Ag Leader Promotional Quote Tool Rates/Calculations</t>
  </si>
  <si>
    <t>Kill Date:</t>
  </si>
  <si>
    <t>Trigger:</t>
  </si>
  <si>
    <t xml:space="preserve">Equipment Cost: </t>
  </si>
  <si>
    <t>First Payment Due Upfront - Promo for December</t>
  </si>
  <si>
    <t>Qualifying Ag Leader Subsidy</t>
  </si>
  <si>
    <t>Annual Payments</t>
  </si>
  <si>
    <t xml:space="preserve"> Street Rate</t>
  </si>
  <si>
    <t>Base Payment Factor</t>
  </si>
  <si>
    <t>Ag Leader Subsidy</t>
  </si>
  <si>
    <t>Dealer Subsidy</t>
  </si>
  <si>
    <t>Total Subsidy</t>
  </si>
  <si>
    <t xml:space="preserve">Down </t>
  </si>
  <si>
    <t>Yield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</si>
</sst>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
    <numFmt numFmtId="178" formatCode="0.000000"/>
  </numFmts>
  <fonts count="70">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b/>
      <sz val="9"/>
      <name val="Arial"/>
      <family val="2"/>
    </font>
    <font>
      <b/>
      <i/>
      <sz val="10"/>
      <name val="Calibri"/>
      <family val="2"/>
      <scheme val="minor"/>
    </font>
    <font>
      <i/>
      <sz val="10"/>
      <name val="Calibri"/>
      <family val="2"/>
      <scheme val="minor"/>
    </font>
    <font>
      <b/>
      <sz val="10"/>
      <name val="Calibri"/>
      <family val="2"/>
    </font>
    <font>
      <b/>
      <i/>
      <sz val="22"/>
      <name val="Calibri"/>
      <family val="2"/>
      <scheme val="minor"/>
    </font>
    <font>
      <sz val="10"/>
      <name val="Arial"/>
      <family val="2"/>
    </font>
    <font>
      <b/>
      <u/>
      <sz val="10"/>
      <name val="Arial"/>
      <family val="2"/>
    </font>
    <font>
      <b/>
      <i/>
      <sz val="12"/>
      <color rgb="FFFF0000"/>
      <name val="Garamond"/>
      <family val="1"/>
    </font>
    <font>
      <b/>
      <i/>
      <sz val="10"/>
      <color rgb="FFFF0000"/>
      <name val="Garamond"/>
      <family val="1"/>
    </font>
    <font>
      <b/>
      <sz val="10"/>
      <color rgb="FFFF0000"/>
      <name val="Arial"/>
      <family val="2"/>
    </font>
    <font>
      <i/>
      <sz val="10"/>
      <color theme="0"/>
      <name val="Calibri"/>
      <family val="2"/>
      <scheme val="minor"/>
    </font>
  </fonts>
  <fills count="26">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s>
  <borders count="54">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s>
  <cellStyleXfs count="128">
    <xf numFmtId="0" fontId="0" fillId="0" borderId="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166" fontId="4" fillId="2" borderId="1">
      <alignment horizontal="center" vertical="center"/>
    </xf>
    <xf numFmtId="44" fontId="4" fillId="0" borderId="2">
      <alignment horizontal="left"/>
      <protection locked="0"/>
    </xf>
    <xf numFmtId="38" fontId="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0"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6"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30" fillId="0" borderId="0" applyFont="0" applyFill="0" applyBorder="0" applyAlignment="0" applyProtection="0"/>
    <xf numFmtId="44" fontId="29" fillId="0" borderId="0" applyFont="0" applyFill="0" applyBorder="0" applyAlignment="0" applyProtection="0"/>
    <xf numFmtId="8" fontId="6"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7" fillId="0" borderId="0">
      <protection locked="0"/>
    </xf>
    <xf numFmtId="168" fontId="4" fillId="0" borderId="0">
      <protection locked="0"/>
    </xf>
    <xf numFmtId="38" fontId="3" fillId="3" borderId="0" applyNumberFormat="0" applyBorder="0" applyAlignment="0" applyProtection="0"/>
    <xf numFmtId="0" fontId="8" fillId="0" borderId="0" applyNumberFormat="0" applyFill="0" applyBorder="0" applyAlignment="0" applyProtection="0"/>
    <xf numFmtId="169" fontId="4" fillId="0" borderId="0">
      <protection locked="0"/>
    </xf>
    <xf numFmtId="169" fontId="4" fillId="0" borderId="0">
      <protection locked="0"/>
    </xf>
    <xf numFmtId="0" fontId="9" fillId="0" borderId="3" applyNumberFormat="0" applyFill="0" applyAlignment="0" applyProtection="0"/>
    <xf numFmtId="10" fontId="3" fillId="4" borderId="2" applyNumberFormat="0" applyBorder="0" applyAlignment="0" applyProtection="0"/>
    <xf numFmtId="0" fontId="31" fillId="19" borderId="33" applyNumberFormat="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37" fontId="10" fillId="0" borderId="0"/>
    <xf numFmtId="174" fontId="11" fillId="0" borderId="0"/>
    <xf numFmtId="0" fontId="6" fillId="0" borderId="0"/>
    <xf numFmtId="0" fontId="4" fillId="0" borderId="0"/>
    <xf numFmtId="0" fontId="4" fillId="0" borderId="0"/>
    <xf numFmtId="0" fontId="4" fillId="0" borderId="0"/>
    <xf numFmtId="0" fontId="29" fillId="0" borderId="0"/>
    <xf numFmtId="0" fontId="4" fillId="0" borderId="0"/>
    <xf numFmtId="0" fontId="29" fillId="0" borderId="0"/>
    <xf numFmtId="0" fontId="29" fillId="0" borderId="0"/>
    <xf numFmtId="0" fontId="29"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6" fillId="0" borderId="0"/>
    <xf numFmtId="0" fontId="29" fillId="20" borderId="34" applyNumberFormat="0" applyFont="0" applyAlignment="0" applyProtection="0"/>
    <xf numFmtId="0" fontId="29" fillId="20" borderId="34" applyNumberFormat="0" applyFont="0" applyAlignment="0" applyProtection="0"/>
    <xf numFmtId="10"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0" applyNumberFormat="0" applyFill="0" applyBorder="0" applyAlignment="0" applyProtection="0"/>
    <xf numFmtId="0" fontId="32" fillId="0" borderId="35" applyNumberFormat="0" applyFill="0" applyAlignment="0" applyProtection="0"/>
    <xf numFmtId="37" fontId="3" fillId="5" borderId="0" applyNumberFormat="0" applyBorder="0" applyAlignment="0" applyProtection="0"/>
    <xf numFmtId="37" fontId="3" fillId="0" borderId="0"/>
    <xf numFmtId="3" fontId="13" fillId="0" borderId="3" applyProtection="0"/>
    <xf numFmtId="0" fontId="43" fillId="0" borderId="0" applyNumberFormat="0" applyFill="0" applyBorder="0" applyAlignment="0" applyProtection="0"/>
    <xf numFmtId="0" fontId="2" fillId="0" borderId="0"/>
    <xf numFmtId="0" fontId="2" fillId="0" borderId="0"/>
    <xf numFmtId="9" fontId="1" fillId="0" borderId="0" applyFont="0" applyFill="0" applyBorder="0" applyAlignment="0" applyProtection="0"/>
    <xf numFmtId="9" fontId="64" fillId="0" borderId="0" applyFont="0" applyFill="0" applyBorder="0" applyAlignment="0" applyProtection="0"/>
  </cellStyleXfs>
  <cellXfs count="332">
    <xf numFmtId="0" fontId="0" fillId="0" borderId="0" xfId="0"/>
    <xf numFmtId="0" fontId="19" fillId="0" borderId="7" xfId="95" applyFont="1" applyBorder="1" applyAlignment="1" applyProtection="1">
      <alignment vertical="top"/>
      <protection hidden="1"/>
    </xf>
    <xf numFmtId="0" fontId="19" fillId="0" borderId="22" xfId="95" applyFont="1" applyBorder="1" applyAlignment="1" applyProtection="1">
      <alignment vertical="top"/>
      <protection hidden="1"/>
    </xf>
    <xf numFmtId="0" fontId="19" fillId="0" borderId="26" xfId="95" applyFont="1" applyBorder="1" applyAlignment="1" applyProtection="1">
      <alignment vertical="top"/>
      <protection hidden="1"/>
    </xf>
    <xf numFmtId="0" fontId="19" fillId="0" borderId="8" xfId="95" applyFont="1" applyBorder="1" applyAlignment="1" applyProtection="1">
      <alignment vertical="top"/>
      <protection hidden="1"/>
    </xf>
    <xf numFmtId="0" fontId="19" fillId="0" borderId="18" xfId="95" applyFont="1" applyBorder="1" applyAlignment="1" applyProtection="1">
      <alignment vertical="top"/>
      <protection hidden="1"/>
    </xf>
    <xf numFmtId="0" fontId="19" fillId="0" borderId="19" xfId="95" applyFont="1" applyBorder="1" applyAlignment="1" applyProtection="1">
      <alignment vertical="top"/>
      <protection hidden="1"/>
    </xf>
    <xf numFmtId="0" fontId="19" fillId="0" borderId="20" xfId="95" applyFont="1" applyBorder="1" applyAlignment="1" applyProtection="1">
      <alignment vertical="top"/>
      <protection hidden="1"/>
    </xf>
    <xf numFmtId="0" fontId="19" fillId="0" borderId="27" xfId="95" applyFont="1" applyBorder="1" applyAlignment="1" applyProtection="1">
      <alignment vertical="top"/>
      <protection hidden="1"/>
    </xf>
    <xf numFmtId="0" fontId="19" fillId="0" borderId="28" xfId="95" applyFont="1" applyBorder="1" applyAlignment="1" applyProtection="1">
      <alignment vertical="top"/>
      <protection hidden="1"/>
    </xf>
    <xf numFmtId="0" fontId="2" fillId="0" borderId="16" xfId="95" applyFont="1" applyBorder="1" applyAlignment="1" applyProtection="1">
      <alignment horizontal="center" vertical="top"/>
      <protection locked="0"/>
    </xf>
    <xf numFmtId="0" fontId="2" fillId="0" borderId="0" xfId="0" applyFont="1" applyProtection="1">
      <protection hidden="1"/>
    </xf>
    <xf numFmtId="164" fontId="2" fillId="0" borderId="0" xfId="0" applyNumberFormat="1" applyFont="1" applyProtection="1">
      <protection hidden="1"/>
    </xf>
    <xf numFmtId="164" fontId="41" fillId="0" borderId="0" xfId="0" applyNumberFormat="1" applyFont="1" applyProtection="1">
      <protection hidden="1"/>
    </xf>
    <xf numFmtId="0" fontId="45" fillId="21" borderId="0" xfId="0" applyFont="1" applyFill="1" applyProtection="1">
      <protection hidden="1"/>
    </xf>
    <xf numFmtId="0" fontId="46" fillId="21" borderId="0" xfId="0" applyFont="1" applyFill="1" applyProtection="1">
      <protection hidden="1"/>
    </xf>
    <xf numFmtId="0" fontId="46" fillId="0" borderId="0" xfId="0" applyFont="1" applyProtection="1">
      <protection hidden="1"/>
    </xf>
    <xf numFmtId="0" fontId="47" fillId="21" borderId="0" xfId="0" applyFont="1" applyFill="1" applyProtection="1">
      <protection hidden="1"/>
    </xf>
    <xf numFmtId="0" fontId="3" fillId="0" borderId="0" xfId="0" applyFont="1" applyAlignment="1" applyProtection="1">
      <alignment vertical="center"/>
      <protection hidden="1"/>
    </xf>
    <xf numFmtId="0" fontId="48" fillId="0" borderId="0" xfId="0" applyFont="1" applyAlignment="1" applyProtection="1">
      <alignment vertical="center"/>
      <protection hidden="1"/>
    </xf>
    <xf numFmtId="0" fontId="3" fillId="0" borderId="0" xfId="0" applyFont="1" applyProtection="1">
      <protection hidden="1"/>
    </xf>
    <xf numFmtId="0" fontId="49" fillId="0" borderId="0" xfId="0" applyFont="1" applyProtection="1">
      <protection hidden="1"/>
    </xf>
    <xf numFmtId="0" fontId="50" fillId="0" borderId="0" xfId="0" applyFont="1" applyProtection="1">
      <protection hidden="1"/>
    </xf>
    <xf numFmtId="0" fontId="48" fillId="0" borderId="0" xfId="0" applyFont="1" applyProtection="1">
      <protection hidden="1"/>
    </xf>
    <xf numFmtId="0" fontId="28" fillId="6" borderId="0" xfId="0" applyFont="1" applyFill="1" applyAlignment="1" applyProtection="1">
      <alignment vertical="center"/>
      <protection hidden="1"/>
    </xf>
    <xf numFmtId="0" fontId="41" fillId="0" borderId="0" xfId="0" applyFont="1" applyProtection="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wrapText="1"/>
      <protection hidden="1"/>
    </xf>
    <xf numFmtId="176" fontId="2" fillId="0" borderId="0" xfId="0" applyNumberFormat="1" applyFont="1" applyProtection="1">
      <protection hidden="1"/>
    </xf>
    <xf numFmtId="176" fontId="27" fillId="0" borderId="0" xfId="0" applyNumberFormat="1" applyFont="1" applyAlignment="1" applyProtection="1">
      <alignment horizontal="center" vertical="center" wrapText="1"/>
      <protection hidden="1"/>
    </xf>
    <xf numFmtId="176" fontId="41" fillId="0" borderId="0" xfId="0" applyNumberFormat="1" applyFont="1" applyProtection="1">
      <protection hidden="1"/>
    </xf>
    <xf numFmtId="0" fontId="53" fillId="0" borderId="0" xfId="0" applyFont="1" applyAlignment="1" applyProtection="1">
      <alignment horizontal="left" vertical="center" wrapText="1"/>
      <protection hidden="1"/>
    </xf>
    <xf numFmtId="44" fontId="27" fillId="0" borderId="0" xfId="0" applyNumberFormat="1" applyFont="1" applyAlignment="1" applyProtection="1">
      <alignment vertical="center"/>
      <protection hidden="1"/>
    </xf>
    <xf numFmtId="0" fontId="41" fillId="0" borderId="0" xfId="0" applyFont="1"/>
    <xf numFmtId="0" fontId="22" fillId="0" borderId="0" xfId="0" applyFont="1" applyAlignment="1">
      <alignment vertical="center"/>
    </xf>
    <xf numFmtId="0" fontId="48" fillId="0" borderId="0" xfId="0" applyFont="1" applyAlignment="1">
      <alignment vertical="center"/>
    </xf>
    <xf numFmtId="0" fontId="48" fillId="0" borderId="0" xfId="0" applyFont="1"/>
    <xf numFmtId="165" fontId="51" fillId="0" borderId="0" xfId="34" applyNumberFormat="1" applyFont="1" applyFill="1" applyBorder="1" applyAlignment="1" applyProtection="1">
      <alignment vertical="center"/>
    </xf>
    <xf numFmtId="0" fontId="2" fillId="0" borderId="0" xfId="0" applyFont="1"/>
    <xf numFmtId="0" fontId="53" fillId="0" borderId="0" xfId="0" applyFont="1" applyAlignment="1">
      <alignment horizontal="left" vertical="center" wrapText="1"/>
    </xf>
    <xf numFmtId="0" fontId="42" fillId="0" borderId="0" xfId="0" applyFont="1"/>
    <xf numFmtId="0" fontId="3" fillId="0" borderId="0" xfId="0" applyFont="1" applyAlignment="1">
      <alignment vertical="center"/>
    </xf>
    <xf numFmtId="0" fontId="3" fillId="0" borderId="0" xfId="0" applyFont="1"/>
    <xf numFmtId="0" fontId="22" fillId="0" borderId="0" xfId="0" applyFont="1" applyAlignment="1">
      <alignment horizontal="left" vertical="center" wrapText="1"/>
    </xf>
    <xf numFmtId="0" fontId="43" fillId="0" borderId="0" xfId="123" applyBorder="1" applyAlignment="1" applyProtection="1">
      <alignment horizontal="left"/>
      <protection hidden="1"/>
    </xf>
    <xf numFmtId="0" fontId="44" fillId="0" borderId="0" xfId="125" applyFont="1" applyAlignment="1" applyProtection="1">
      <alignment horizontal="left" vertical="center"/>
      <protection hidden="1"/>
    </xf>
    <xf numFmtId="0" fontId="55" fillId="0" borderId="0" xfId="0" applyFont="1" applyProtection="1">
      <protection hidden="1"/>
    </xf>
    <xf numFmtId="0" fontId="56" fillId="0" borderId="0" xfId="0" applyFont="1" applyProtection="1">
      <protection hidden="1"/>
    </xf>
    <xf numFmtId="0" fontId="55" fillId="0" borderId="0" xfId="0" applyFont="1"/>
    <xf numFmtId="0" fontId="57" fillId="0" borderId="0" xfId="0" applyFont="1"/>
    <xf numFmtId="0" fontId="27" fillId="0" borderId="0" xfId="124" applyFont="1" applyAlignment="1" applyProtection="1">
      <alignment horizontal="center" vertical="center"/>
      <protection hidden="1"/>
    </xf>
    <xf numFmtId="0" fontId="41" fillId="0" borderId="0" xfId="124" applyFont="1"/>
    <xf numFmtId="10" fontId="27" fillId="0" borderId="0" xfId="99" applyNumberFormat="1" applyFont="1" applyFill="1" applyBorder="1" applyAlignment="1" applyProtection="1">
      <alignment horizontal="center" vertical="center" wrapText="1"/>
      <protection hidden="1"/>
    </xf>
    <xf numFmtId="10" fontId="41" fillId="0" borderId="0" xfId="99" applyNumberFormat="1" applyFont="1" applyFill="1" applyProtection="1"/>
    <xf numFmtId="176" fontId="27" fillId="0" borderId="0" xfId="124" applyNumberFormat="1" applyFont="1" applyAlignment="1" applyProtection="1">
      <alignment horizontal="center" vertical="center" wrapText="1"/>
      <protection hidden="1"/>
    </xf>
    <xf numFmtId="176" fontId="41" fillId="0" borderId="0" xfId="124" applyNumberFormat="1" applyFont="1" applyProtection="1">
      <protection hidden="1"/>
    </xf>
    <xf numFmtId="0" fontId="20" fillId="0" borderId="36" xfId="95" applyFont="1" applyBorder="1" applyAlignment="1" applyProtection="1">
      <alignment horizontal="centerContinuous" vertical="center"/>
      <protection hidden="1"/>
    </xf>
    <xf numFmtId="0" fontId="19" fillId="0" borderId="36" xfId="95" applyFont="1" applyBorder="1" applyAlignment="1" applyProtection="1">
      <alignment horizontal="centerContinuous" vertical="center"/>
      <protection hidden="1"/>
    </xf>
    <xf numFmtId="0" fontId="19" fillId="0" borderId="49" xfId="95" applyFont="1" applyBorder="1" applyAlignment="1" applyProtection="1">
      <alignment horizontal="centerContinuous" vertical="center"/>
      <protection hidden="1"/>
    </xf>
    <xf numFmtId="0" fontId="20" fillId="0" borderId="51" xfId="95" applyFont="1" applyBorder="1" applyAlignment="1" applyProtection="1">
      <alignment horizontal="centerContinuous" vertical="center"/>
      <protection hidden="1"/>
    </xf>
    <xf numFmtId="0" fontId="20" fillId="0" borderId="9" xfId="95" applyFont="1" applyBorder="1" applyAlignment="1" applyProtection="1">
      <alignment vertical="center"/>
      <protection hidden="1"/>
    </xf>
    <xf numFmtId="0" fontId="20" fillId="0" borderId="10" xfId="95" applyFont="1" applyBorder="1" applyAlignment="1" applyProtection="1">
      <alignment vertical="center"/>
      <protection hidden="1"/>
    </xf>
    <xf numFmtId="0" fontId="19" fillId="0" borderId="10" xfId="95" applyFont="1" applyBorder="1" applyAlignment="1" applyProtection="1">
      <alignment horizontal="center" vertical="center"/>
      <protection hidden="1"/>
    </xf>
    <xf numFmtId="0" fontId="20" fillId="0" borderId="11" xfId="95" applyFont="1" applyBorder="1" applyAlignment="1" applyProtection="1">
      <alignment horizontal="center" vertical="center"/>
      <protection hidden="1"/>
    </xf>
    <xf numFmtId="10" fontId="27" fillId="0" borderId="0" xfId="126" applyNumberFormat="1" applyFont="1" applyFill="1" applyBorder="1" applyAlignment="1" applyProtection="1">
      <alignment horizontal="center" vertical="center" wrapText="1"/>
      <protection hidden="1"/>
    </xf>
    <xf numFmtId="10" fontId="41" fillId="0" borderId="0" xfId="126" applyNumberFormat="1" applyFont="1" applyFill="1" applyProtection="1"/>
    <xf numFmtId="0" fontId="0" fillId="25" borderId="2" xfId="0" applyFill="1" applyBorder="1" applyAlignment="1" applyProtection="1">
      <alignment horizontal="left" indent="1"/>
      <protection locked="0"/>
    </xf>
    <xf numFmtId="0" fontId="2" fillId="25" borderId="2" xfId="0" applyFont="1" applyFill="1" applyBorder="1" applyAlignment="1" applyProtection="1">
      <alignment horizontal="left" indent="1"/>
      <protection locked="0"/>
    </xf>
    <xf numFmtId="6" fontId="0" fillId="25" borderId="2" xfId="0" applyNumberFormat="1" applyFill="1" applyBorder="1" applyAlignment="1" applyProtection="1">
      <alignment horizontal="left" indent="1"/>
      <protection locked="0"/>
    </xf>
    <xf numFmtId="0" fontId="60" fillId="0" borderId="0" xfId="0" applyFont="1" applyAlignment="1">
      <alignment vertical="center"/>
    </xf>
    <xf numFmtId="0" fontId="61" fillId="0" borderId="0" xfId="0" quotePrefix="1" applyFont="1" applyProtection="1">
      <protection hidden="1"/>
    </xf>
    <xf numFmtId="0" fontId="61" fillId="0" borderId="0" xfId="72" applyFont="1" applyProtection="1">
      <protection hidden="1"/>
    </xf>
    <xf numFmtId="0" fontId="61" fillId="0" borderId="0" xfId="0" quotePrefix="1" applyFont="1" applyAlignment="1" applyProtection="1">
      <alignment horizontal="right"/>
      <protection hidden="1"/>
    </xf>
    <xf numFmtId="0" fontId="61" fillId="0" borderId="0" xfId="125" quotePrefix="1" applyFont="1" applyProtection="1">
      <protection hidden="1"/>
    </xf>
    <xf numFmtId="0" fontId="61" fillId="0" borderId="0" xfId="72" quotePrefix="1" applyFont="1" applyProtection="1">
      <protection hidden="1"/>
    </xf>
    <xf numFmtId="0" fontId="61" fillId="0" borderId="0" xfId="125" quotePrefix="1" applyFont="1" applyAlignment="1" applyProtection="1">
      <alignment horizontal="right"/>
      <protection hidden="1"/>
    </xf>
    <xf numFmtId="0" fontId="61" fillId="0" borderId="0" xfId="0" quotePrefix="1" applyFont="1" applyAlignment="1" applyProtection="1">
      <alignment horizontal="left"/>
      <protection hidden="1"/>
    </xf>
    <xf numFmtId="0" fontId="59" fillId="0" borderId="0" xfId="0" applyFont="1" applyAlignment="1">
      <alignment vertical="center"/>
    </xf>
    <xf numFmtId="0" fontId="2" fillId="6" borderId="4" xfId="125" applyFill="1" applyBorder="1" applyAlignment="1">
      <alignment vertical="top"/>
    </xf>
    <xf numFmtId="0" fontId="2" fillId="6" borderId="5" xfId="125" applyFill="1" applyBorder="1" applyAlignment="1">
      <alignment vertical="top"/>
    </xf>
    <xf numFmtId="0" fontId="14" fillId="6" borderId="5" xfId="125" applyFont="1" applyFill="1" applyBorder="1" applyAlignment="1">
      <alignment vertical="top"/>
    </xf>
    <xf numFmtId="0" fontId="15" fillId="6" borderId="5" xfId="125" applyFont="1" applyFill="1" applyBorder="1" applyAlignment="1">
      <alignment horizontal="center" vertical="center"/>
    </xf>
    <xf numFmtId="0" fontId="16" fillId="6" borderId="5" xfId="125" applyFont="1" applyFill="1" applyBorder="1" applyAlignment="1">
      <alignment horizontal="centerContinuous" vertical="top"/>
    </xf>
    <xf numFmtId="0" fontId="2" fillId="6" borderId="5" xfId="125" applyFill="1" applyBorder="1" applyAlignment="1">
      <alignment horizontal="centerContinuous" vertical="top"/>
    </xf>
    <xf numFmtId="0" fontId="2" fillId="6" borderId="6" xfId="125" applyFill="1" applyBorder="1" applyAlignment="1">
      <alignment vertical="top"/>
    </xf>
    <xf numFmtId="0" fontId="2" fillId="0" borderId="0" xfId="125"/>
    <xf numFmtId="0" fontId="2" fillId="6" borderId="7" xfId="125" applyFill="1" applyBorder="1" applyAlignment="1">
      <alignment vertical="top"/>
    </xf>
    <xf numFmtId="0" fontId="2" fillId="6" borderId="0" xfId="125" applyFill="1" applyAlignment="1">
      <alignment vertical="top"/>
    </xf>
    <xf numFmtId="0" fontId="14" fillId="6" borderId="0" xfId="125" applyFont="1" applyFill="1" applyAlignment="1">
      <alignment vertical="top"/>
    </xf>
    <xf numFmtId="0" fontId="15" fillId="6" borderId="0" xfId="125" applyFont="1" applyFill="1" applyAlignment="1">
      <alignment horizontal="center" vertical="center"/>
    </xf>
    <xf numFmtId="0" fontId="16" fillId="6" borderId="0" xfId="125" applyFont="1" applyFill="1" applyAlignment="1">
      <alignment horizontal="center" vertical="top"/>
    </xf>
    <xf numFmtId="0" fontId="2" fillId="6" borderId="0" xfId="125" applyFill="1" applyAlignment="1">
      <alignment horizontal="centerContinuous" vertical="top"/>
    </xf>
    <xf numFmtId="0" fontId="2" fillId="6" borderId="0" xfId="125" applyFill="1" applyAlignment="1">
      <alignment horizontal="center" vertical="top"/>
    </xf>
    <xf numFmtId="0" fontId="2" fillId="6" borderId="8" xfId="125" applyFill="1" applyBorder="1" applyAlignment="1">
      <alignment vertical="top"/>
    </xf>
    <xf numFmtId="0" fontId="19" fillId="0" borderId="0" xfId="95" applyFont="1" applyAlignment="1" applyProtection="1">
      <alignment vertical="top"/>
      <protection hidden="1"/>
    </xf>
    <xf numFmtId="0" fontId="33" fillId="23" borderId="9" xfId="125" applyFont="1" applyFill="1" applyBorder="1" applyAlignment="1">
      <alignment vertical="center"/>
    </xf>
    <xf numFmtId="0" fontId="33" fillId="23" borderId="10" xfId="125" applyFont="1" applyFill="1" applyBorder="1" applyAlignment="1">
      <alignment vertical="center"/>
    </xf>
    <xf numFmtId="0" fontId="34" fillId="23" borderId="10" xfId="125" applyFont="1" applyFill="1" applyBorder="1" applyAlignment="1">
      <alignment vertical="center"/>
    </xf>
    <xf numFmtId="0" fontId="35" fillId="23" borderId="10" xfId="125" applyFont="1" applyFill="1" applyBorder="1" applyAlignment="1">
      <alignment vertical="center"/>
    </xf>
    <xf numFmtId="0" fontId="35" fillId="23" borderId="10" xfId="125" applyFont="1" applyFill="1" applyBorder="1" applyAlignment="1">
      <alignment horizontal="center" vertical="center"/>
    </xf>
    <xf numFmtId="0" fontId="36" fillId="23" borderId="10" xfId="125" applyFont="1" applyFill="1" applyBorder="1" applyAlignment="1">
      <alignment horizontal="left" vertical="center"/>
    </xf>
    <xf numFmtId="0" fontId="37" fillId="23" borderId="10" xfId="125" applyFont="1" applyFill="1" applyBorder="1" applyAlignment="1">
      <alignment vertical="center"/>
    </xf>
    <xf numFmtId="0" fontId="34" fillId="23" borderId="11" xfId="125" applyFont="1" applyFill="1" applyBorder="1" applyAlignment="1">
      <alignment vertical="center"/>
    </xf>
    <xf numFmtId="0" fontId="19" fillId="0" borderId="7" xfId="125" applyFont="1" applyBorder="1" applyAlignment="1" applyProtection="1">
      <alignment vertical="top"/>
      <protection hidden="1"/>
    </xf>
    <xf numFmtId="0" fontId="20" fillId="0" borderId="0" xfId="125" applyFont="1" applyAlignment="1" applyProtection="1">
      <alignment vertical="top"/>
      <protection hidden="1"/>
    </xf>
    <xf numFmtId="0" fontId="21" fillId="0" borderId="0" xfId="125" applyFont="1" applyAlignment="1" applyProtection="1">
      <alignment vertical="top"/>
      <protection hidden="1"/>
    </xf>
    <xf numFmtId="0" fontId="3" fillId="0" borderId="0" xfId="125" applyFont="1" applyAlignment="1" applyProtection="1">
      <alignment vertical="top"/>
      <protection hidden="1"/>
    </xf>
    <xf numFmtId="0" fontId="2" fillId="0" borderId="0" xfId="125" applyAlignment="1" applyProtection="1">
      <alignment vertical="top"/>
      <protection hidden="1"/>
    </xf>
    <xf numFmtId="0" fontId="19" fillId="0" borderId="0" xfId="125" applyFont="1" applyAlignment="1" applyProtection="1">
      <alignment horizontal="left" vertical="top"/>
      <protection hidden="1"/>
    </xf>
    <xf numFmtId="0" fontId="19" fillId="0" borderId="0" xfId="125" applyFont="1" applyAlignment="1" applyProtection="1">
      <alignment vertical="top" wrapText="1"/>
      <protection hidden="1"/>
    </xf>
    <xf numFmtId="0" fontId="2" fillId="0" borderId="8" xfId="125" applyBorder="1" applyAlignment="1" applyProtection="1">
      <alignment vertical="top"/>
      <protection hidden="1"/>
    </xf>
    <xf numFmtId="0" fontId="19" fillId="0" borderId="18" xfId="125" applyFont="1" applyBorder="1" applyAlignment="1" applyProtection="1">
      <alignment vertical="top"/>
      <protection hidden="1"/>
    </xf>
    <xf numFmtId="0" fontId="19" fillId="0" borderId="19" xfId="125" applyFont="1" applyBorder="1" applyAlignment="1" applyProtection="1">
      <alignment vertical="top"/>
      <protection hidden="1"/>
    </xf>
    <xf numFmtId="0" fontId="19" fillId="0" borderId="0" xfId="125" applyFont="1" applyAlignment="1" applyProtection="1">
      <alignment vertical="top"/>
      <protection hidden="1"/>
    </xf>
    <xf numFmtId="0" fontId="19" fillId="0" borderId="20" xfId="125" applyFont="1" applyBorder="1" applyAlignment="1" applyProtection="1">
      <alignment vertical="top"/>
      <protection hidden="1"/>
    </xf>
    <xf numFmtId="0" fontId="22" fillId="0" borderId="0" xfId="125" applyFont="1" applyAlignment="1" applyProtection="1">
      <alignment horizontal="right" vertical="top"/>
      <protection hidden="1"/>
    </xf>
    <xf numFmtId="0" fontId="19" fillId="0" borderId="0" xfId="125" applyFont="1" applyAlignment="1" applyProtection="1">
      <alignment horizontal="centerContinuous" vertical="top"/>
      <protection hidden="1"/>
    </xf>
    <xf numFmtId="0" fontId="19" fillId="0" borderId="19" xfId="125" applyFont="1" applyBorder="1" applyAlignment="1" applyProtection="1">
      <alignment horizontal="center" vertical="top"/>
      <protection hidden="1"/>
    </xf>
    <xf numFmtId="0" fontId="2" fillId="0" borderId="0" xfId="125" applyProtection="1">
      <protection hidden="1"/>
    </xf>
    <xf numFmtId="0" fontId="2" fillId="0" borderId="28" xfId="125" applyBorder="1"/>
    <xf numFmtId="0" fontId="19" fillId="0" borderId="27" xfId="125" applyFont="1" applyBorder="1" applyAlignment="1" applyProtection="1">
      <alignment horizontal="center" vertical="center"/>
      <protection hidden="1"/>
    </xf>
    <xf numFmtId="0" fontId="19" fillId="0" borderId="21" xfId="125" applyFont="1" applyBorder="1" applyAlignment="1" applyProtection="1">
      <alignment horizontal="center" vertical="center"/>
      <protection hidden="1"/>
    </xf>
    <xf numFmtId="0" fontId="22" fillId="0" borderId="19" xfId="125" applyFont="1" applyBorder="1" applyAlignment="1">
      <alignment horizontal="center" vertical="center"/>
    </xf>
    <xf numFmtId="0" fontId="2" fillId="0" borderId="26" xfId="125" applyBorder="1" applyAlignment="1" applyProtection="1">
      <alignment horizontal="center" vertical="center"/>
      <protection locked="0"/>
    </xf>
    <xf numFmtId="0" fontId="2" fillId="0" borderId="45" xfId="125" applyBorder="1" applyAlignment="1" applyProtection="1">
      <alignment horizontal="center" vertical="center"/>
      <protection locked="0"/>
    </xf>
    <xf numFmtId="0" fontId="33" fillId="23" borderId="4" xfId="125" applyFont="1" applyFill="1" applyBorder="1" applyAlignment="1">
      <alignment vertical="center"/>
    </xf>
    <xf numFmtId="0" fontId="33" fillId="23" borderId="5" xfId="125" applyFont="1" applyFill="1" applyBorder="1" applyAlignment="1">
      <alignment vertical="center"/>
    </xf>
    <xf numFmtId="0" fontId="34" fillId="23" borderId="5" xfId="125" applyFont="1" applyFill="1" applyBorder="1" applyAlignment="1">
      <alignment vertical="center"/>
    </xf>
    <xf numFmtId="0" fontId="35" fillId="23" borderId="5" xfId="125" applyFont="1" applyFill="1" applyBorder="1" applyAlignment="1">
      <alignment vertical="center"/>
    </xf>
    <xf numFmtId="0" fontId="35" fillId="23" borderId="5" xfId="125" applyFont="1" applyFill="1" applyBorder="1" applyAlignment="1">
      <alignment horizontal="center" vertical="center"/>
    </xf>
    <xf numFmtId="0" fontId="36" fillId="23" borderId="5" xfId="125" applyFont="1" applyFill="1" applyBorder="1" applyAlignment="1">
      <alignment horizontal="left" vertical="center"/>
    </xf>
    <xf numFmtId="0" fontId="37" fillId="23" borderId="5" xfId="125" applyFont="1" applyFill="1" applyBorder="1" applyAlignment="1">
      <alignment vertical="center"/>
    </xf>
    <xf numFmtId="0" fontId="34" fillId="23" borderId="6" xfId="125" applyFont="1" applyFill="1" applyBorder="1" applyAlignment="1">
      <alignment vertical="center"/>
    </xf>
    <xf numFmtId="0" fontId="19" fillId="0" borderId="4" xfId="125" applyFont="1" applyBorder="1" applyAlignment="1" applyProtection="1">
      <alignment vertical="top"/>
      <protection hidden="1"/>
    </xf>
    <xf numFmtId="0" fontId="20" fillId="0" borderId="5" xfId="125" applyFont="1" applyBorder="1" applyAlignment="1" applyProtection="1">
      <alignment vertical="top"/>
      <protection hidden="1"/>
    </xf>
    <xf numFmtId="0" fontId="21" fillId="0" borderId="46" xfId="125" applyFont="1" applyBorder="1" applyAlignment="1" applyProtection="1">
      <alignment vertical="top"/>
      <protection hidden="1"/>
    </xf>
    <xf numFmtId="0" fontId="19" fillId="0" borderId="38" xfId="125" applyFont="1" applyBorder="1" applyAlignment="1" applyProtection="1">
      <alignment vertical="top"/>
      <protection hidden="1"/>
    </xf>
    <xf numFmtId="0" fontId="3" fillId="0" borderId="5" xfId="125" applyFont="1" applyBorder="1" applyAlignment="1" applyProtection="1">
      <alignment vertical="top"/>
      <protection hidden="1"/>
    </xf>
    <xf numFmtId="0" fontId="2" fillId="0" borderId="46" xfId="125" applyBorder="1" applyProtection="1">
      <protection hidden="1"/>
    </xf>
    <xf numFmtId="0" fontId="19" fillId="0" borderId="47" xfId="125" applyFont="1" applyBorder="1" applyAlignment="1" applyProtection="1">
      <alignment vertical="top"/>
      <protection hidden="1"/>
    </xf>
    <xf numFmtId="0" fontId="2" fillId="0" borderId="48" xfId="125" applyBorder="1" applyAlignment="1" applyProtection="1">
      <alignment horizontal="center"/>
      <protection locked="0"/>
    </xf>
    <xf numFmtId="0" fontId="33" fillId="23" borderId="24" xfId="125" applyFont="1" applyFill="1" applyBorder="1" applyAlignment="1" applyProtection="1">
      <alignment vertical="center"/>
      <protection hidden="1"/>
    </xf>
    <xf numFmtId="0" fontId="33" fillId="23" borderId="25" xfId="125" applyFont="1" applyFill="1" applyBorder="1" applyAlignment="1" applyProtection="1">
      <alignment vertical="center"/>
      <protection hidden="1"/>
    </xf>
    <xf numFmtId="0" fontId="38" fillId="23" borderId="25" xfId="125" applyFont="1" applyFill="1" applyBorder="1" applyAlignment="1" applyProtection="1">
      <alignment vertical="center"/>
      <protection hidden="1"/>
    </xf>
    <xf numFmtId="0" fontId="38" fillId="23" borderId="17" xfId="125" applyFont="1" applyFill="1" applyBorder="1" applyAlignment="1" applyProtection="1">
      <alignment vertical="center"/>
      <protection hidden="1"/>
    </xf>
    <xf numFmtId="0" fontId="19" fillId="6" borderId="7" xfId="125" applyFont="1" applyFill="1" applyBorder="1" applyAlignment="1" applyProtection="1">
      <alignment vertical="top"/>
      <protection hidden="1"/>
    </xf>
    <xf numFmtId="0" fontId="19" fillId="6" borderId="0" xfId="125" applyFont="1" applyFill="1" applyAlignment="1" applyProtection="1">
      <alignment vertical="top"/>
      <protection hidden="1"/>
    </xf>
    <xf numFmtId="0" fontId="19" fillId="6" borderId="22" xfId="125" applyFont="1" applyFill="1" applyBorder="1" applyAlignment="1" applyProtection="1">
      <alignment vertical="top"/>
      <protection hidden="1"/>
    </xf>
    <xf numFmtId="0" fontId="2" fillId="6" borderId="0" xfId="125" applyFill="1" applyAlignment="1" applyProtection="1">
      <alignment vertical="top"/>
      <protection hidden="1"/>
    </xf>
    <xf numFmtId="0" fontId="2" fillId="6" borderId="8" xfId="125" applyFill="1" applyBorder="1" applyAlignment="1" applyProtection="1">
      <alignment vertical="top"/>
      <protection hidden="1"/>
    </xf>
    <xf numFmtId="0" fontId="2" fillId="6" borderId="13" xfId="125" applyFill="1" applyBorder="1" applyAlignment="1" applyProtection="1">
      <alignment horizontal="left"/>
      <protection locked="0"/>
    </xf>
    <xf numFmtId="0" fontId="19" fillId="6" borderId="18" xfId="125" applyFont="1" applyFill="1" applyBorder="1" applyAlignment="1" applyProtection="1">
      <alignment horizontal="left" vertical="top"/>
      <protection hidden="1"/>
    </xf>
    <xf numFmtId="0" fontId="19" fillId="6" borderId="19" xfId="125" applyFont="1" applyFill="1" applyBorder="1" applyAlignment="1" applyProtection="1">
      <alignment horizontal="left" vertical="top"/>
      <protection hidden="1"/>
    </xf>
    <xf numFmtId="0" fontId="19" fillId="6" borderId="20" xfId="125" applyFont="1" applyFill="1" applyBorder="1" applyAlignment="1" applyProtection="1">
      <alignment horizontal="left" vertical="top"/>
      <protection hidden="1"/>
    </xf>
    <xf numFmtId="0" fontId="24" fillId="6" borderId="19" xfId="125" applyFont="1" applyFill="1" applyBorder="1" applyAlignment="1" applyProtection="1">
      <alignment horizontal="left" vertical="top"/>
      <protection hidden="1"/>
    </xf>
    <xf numFmtId="0" fontId="19" fillId="6" borderId="22" xfId="125" applyFont="1" applyFill="1" applyBorder="1" applyAlignment="1" applyProtection="1">
      <alignment horizontal="left" vertical="top"/>
      <protection hidden="1"/>
    </xf>
    <xf numFmtId="0" fontId="19" fillId="6" borderId="0" xfId="125" applyFont="1" applyFill="1" applyAlignment="1" applyProtection="1">
      <alignment horizontal="left" vertical="top"/>
      <protection hidden="1"/>
    </xf>
    <xf numFmtId="0" fontId="2" fillId="6" borderId="8" xfId="125" applyFill="1" applyBorder="1" applyAlignment="1" applyProtection="1">
      <alignment horizontal="left" vertical="top"/>
      <protection hidden="1"/>
    </xf>
    <xf numFmtId="0" fontId="2" fillId="6" borderId="22" xfId="125" applyFill="1" applyBorder="1" applyAlignment="1" applyProtection="1">
      <alignment horizontal="left"/>
      <protection locked="0"/>
    </xf>
    <xf numFmtId="0" fontId="33" fillId="23" borderId="9" xfId="125" applyFont="1" applyFill="1" applyBorder="1" applyAlignment="1" applyProtection="1">
      <alignment vertical="center"/>
      <protection hidden="1"/>
    </xf>
    <xf numFmtId="0" fontId="33" fillId="23" borderId="10" xfId="125" applyFont="1" applyFill="1" applyBorder="1" applyAlignment="1" applyProtection="1">
      <alignment vertical="center"/>
      <protection hidden="1"/>
    </xf>
    <xf numFmtId="0" fontId="38" fillId="23" borderId="10" xfId="125" applyFont="1" applyFill="1" applyBorder="1" applyAlignment="1" applyProtection="1">
      <alignment vertical="center"/>
      <protection hidden="1"/>
    </xf>
    <xf numFmtId="0" fontId="38" fillId="23" borderId="11" xfId="125" applyFont="1" applyFill="1" applyBorder="1" applyAlignment="1" applyProtection="1">
      <alignment vertical="center"/>
      <protection hidden="1"/>
    </xf>
    <xf numFmtId="0" fontId="2" fillId="0" borderId="10" xfId="125" applyBorder="1" applyProtection="1">
      <protection hidden="1"/>
    </xf>
    <xf numFmtId="0" fontId="18" fillId="22" borderId="7" xfId="125" applyFont="1" applyFill="1" applyBorder="1" applyAlignment="1" applyProtection="1">
      <alignment horizontal="center" vertical="center"/>
      <protection hidden="1"/>
    </xf>
    <xf numFmtId="0" fontId="25" fillId="22" borderId="0" xfId="125" applyFont="1" applyFill="1" applyAlignment="1" applyProtection="1">
      <alignment vertical="center"/>
      <protection hidden="1"/>
    </xf>
    <xf numFmtId="0" fontId="26" fillId="22" borderId="0" xfId="125" applyFont="1" applyFill="1" applyAlignment="1" applyProtection="1">
      <alignment vertical="center"/>
      <protection hidden="1"/>
    </xf>
    <xf numFmtId="0" fontId="26" fillId="22" borderId="8" xfId="125" applyFont="1" applyFill="1" applyBorder="1" applyAlignment="1" applyProtection="1">
      <alignment vertical="center"/>
      <protection hidden="1"/>
    </xf>
    <xf numFmtId="0" fontId="3" fillId="0" borderId="22" xfId="125" applyFont="1" applyBorder="1" applyAlignment="1" applyProtection="1">
      <alignment vertical="top" wrapText="1"/>
      <protection hidden="1"/>
    </xf>
    <xf numFmtId="0" fontId="3" fillId="0" borderId="0" xfId="125" applyFont="1" applyAlignment="1" applyProtection="1">
      <alignment vertical="top" wrapText="1"/>
      <protection hidden="1"/>
    </xf>
    <xf numFmtId="0" fontId="3" fillId="0" borderId="8" xfId="125" applyFont="1" applyBorder="1" applyAlignment="1" applyProtection="1">
      <alignment vertical="top" wrapText="1"/>
      <protection hidden="1"/>
    </xf>
    <xf numFmtId="0" fontId="27" fillId="22" borderId="7" xfId="125" applyFont="1" applyFill="1" applyBorder="1" applyAlignment="1" applyProtection="1">
      <alignment horizontal="center" vertical="center"/>
      <protection hidden="1"/>
    </xf>
    <xf numFmtId="0" fontId="23" fillId="6" borderId="13" xfId="125" applyFont="1" applyFill="1" applyBorder="1" applyAlignment="1" applyProtection="1">
      <alignment horizontal="left" vertical="top"/>
      <protection hidden="1"/>
    </xf>
    <xf numFmtId="0" fontId="23" fillId="6" borderId="23" xfId="125" applyFont="1" applyFill="1" applyBorder="1" applyAlignment="1" applyProtection="1">
      <alignment horizontal="left" vertical="top"/>
      <protection hidden="1"/>
    </xf>
    <xf numFmtId="0" fontId="23" fillId="6" borderId="12" xfId="125" applyFont="1" applyFill="1" applyBorder="1" applyAlignment="1" applyProtection="1">
      <alignment horizontal="left" vertical="top"/>
      <protection hidden="1"/>
    </xf>
    <xf numFmtId="0" fontId="17" fillId="22" borderId="24" xfId="125" applyFont="1" applyFill="1" applyBorder="1" applyAlignment="1" applyProtection="1">
      <alignment vertical="center"/>
      <protection hidden="1"/>
    </xf>
    <xf numFmtId="0" fontId="25" fillId="22" borderId="25" xfId="125" applyFont="1" applyFill="1" applyBorder="1" applyAlignment="1" applyProtection="1">
      <alignment vertical="center"/>
      <protection hidden="1"/>
    </xf>
    <xf numFmtId="0" fontId="26" fillId="22" borderId="25" xfId="125" applyFont="1" applyFill="1" applyBorder="1" applyAlignment="1" applyProtection="1">
      <alignment vertical="center"/>
      <protection hidden="1"/>
    </xf>
    <xf numFmtId="0" fontId="26" fillId="22" borderId="17" xfId="125" applyFont="1" applyFill="1" applyBorder="1" applyAlignment="1" applyProtection="1">
      <alignment vertical="center"/>
      <protection hidden="1"/>
    </xf>
    <xf numFmtId="0" fontId="25" fillId="21" borderId="7" xfId="125" applyFont="1" applyFill="1" applyBorder="1" applyAlignment="1" applyProtection="1">
      <alignment vertical="center"/>
      <protection hidden="1"/>
    </xf>
    <xf numFmtId="0" fontId="25" fillId="21" borderId="0" xfId="125" applyFont="1" applyFill="1" applyAlignment="1" applyProtection="1">
      <alignment vertical="center"/>
      <protection hidden="1"/>
    </xf>
    <xf numFmtId="0" fontId="26" fillId="21" borderId="0" xfId="125" applyFont="1" applyFill="1" applyAlignment="1" applyProtection="1">
      <alignment vertical="center"/>
      <protection hidden="1"/>
    </xf>
    <xf numFmtId="0" fontId="26" fillId="21" borderId="8" xfId="125" applyFont="1" applyFill="1" applyBorder="1" applyAlignment="1" applyProtection="1">
      <alignment vertical="center"/>
      <protection hidden="1"/>
    </xf>
    <xf numFmtId="0" fontId="2" fillId="6" borderId="7" xfId="125" applyFill="1" applyBorder="1" applyAlignment="1" applyProtection="1">
      <alignment vertical="top"/>
      <protection hidden="1"/>
    </xf>
    <xf numFmtId="0" fontId="39" fillId="23" borderId="9" xfId="125" applyFont="1" applyFill="1" applyBorder="1" applyAlignment="1" applyProtection="1">
      <alignment horizontal="centerContinuous" vertical="top"/>
      <protection hidden="1"/>
    </xf>
    <xf numFmtId="0" fontId="40" fillId="23" borderId="10" xfId="125" applyFont="1" applyFill="1" applyBorder="1" applyAlignment="1" applyProtection="1">
      <alignment horizontal="centerContinuous" vertical="top"/>
      <protection hidden="1"/>
    </xf>
    <xf numFmtId="0" fontId="40" fillId="23" borderId="11" xfId="125" applyFont="1" applyFill="1" applyBorder="1" applyAlignment="1" applyProtection="1">
      <alignment horizontal="centerContinuous" vertical="top"/>
      <protection hidden="1"/>
    </xf>
    <xf numFmtId="14" fontId="2" fillId="0" borderId="0" xfId="0" applyNumberFormat="1" applyFont="1" applyProtection="1">
      <protection hidden="1"/>
    </xf>
    <xf numFmtId="177" fontId="4" fillId="0" borderId="0" xfId="72" applyNumberFormat="1" applyAlignment="1">
      <alignment horizontal="center"/>
    </xf>
    <xf numFmtId="0" fontId="62" fillId="0" borderId="0" xfId="72" applyFont="1" applyAlignment="1">
      <alignment horizontal="center"/>
    </xf>
    <xf numFmtId="0" fontId="51" fillId="0" borderId="0" xfId="34" applyNumberFormat="1" applyFont="1" applyFill="1" applyBorder="1" applyAlignment="1" applyProtection="1">
      <alignment vertical="center"/>
    </xf>
    <xf numFmtId="10" fontId="4" fillId="0" borderId="0" xfId="72" applyNumberFormat="1" applyAlignment="1">
      <alignment horizontal="center"/>
    </xf>
    <xf numFmtId="0" fontId="0" fillId="0" borderId="0" xfId="0" applyAlignment="1">
      <alignment horizontal="center"/>
    </xf>
    <xf numFmtId="0" fontId="65" fillId="0" borderId="0" xfId="0" applyFont="1" applyAlignment="1">
      <alignment horizontal="center" wrapText="1"/>
    </xf>
    <xf numFmtId="10" fontId="2" fillId="0" borderId="0" xfId="0" applyNumberFormat="1" applyFont="1"/>
    <xf numFmtId="178" fontId="0" fillId="0" borderId="0" xfId="0" applyNumberFormat="1" applyAlignment="1">
      <alignment horizontal="center"/>
    </xf>
    <xf numFmtId="10" fontId="0" fillId="0" borderId="0" xfId="0" applyNumberFormat="1"/>
    <xf numFmtId="6" fontId="2" fillId="0" borderId="0" xfId="0" applyNumberFormat="1" applyFont="1" applyProtection="1">
      <protection hidden="1"/>
    </xf>
    <xf numFmtId="0" fontId="0" fillId="0" borderId="53" xfId="0" applyBorder="1"/>
    <xf numFmtId="0" fontId="66" fillId="0" borderId="0" xfId="0" applyFont="1" applyAlignment="1">
      <alignment horizontal="center" vertical="center"/>
    </xf>
    <xf numFmtId="0" fontId="67" fillId="0" borderId="0" xfId="0" applyFont="1" applyAlignment="1">
      <alignment horizontal="center" vertical="center"/>
    </xf>
    <xf numFmtId="0" fontId="65" fillId="0" borderId="0" xfId="0" applyFont="1"/>
    <xf numFmtId="6" fontId="0" fillId="0" borderId="0" xfId="0" applyNumberFormat="1"/>
    <xf numFmtId="10" fontId="0" fillId="0" borderId="0" xfId="127" applyNumberFormat="1" applyFont="1"/>
    <xf numFmtId="10" fontId="2" fillId="0" borderId="0" xfId="127" applyNumberFormat="1" applyFont="1" applyAlignment="1">
      <alignment horizontal="center"/>
    </xf>
    <xf numFmtId="10" fontId="2" fillId="0" borderId="0" xfId="127" applyNumberFormat="1" applyFont="1"/>
    <xf numFmtId="10" fontId="65" fillId="0" borderId="0" xfId="127" applyNumberFormat="1" applyFont="1" applyAlignment="1">
      <alignment horizontal="center" wrapText="1"/>
    </xf>
    <xf numFmtId="0" fontId="52" fillId="0" borderId="0" xfId="0" applyFont="1"/>
    <xf numFmtId="0" fontId="68" fillId="0" borderId="0" xfId="0" applyFont="1"/>
    <xf numFmtId="0" fontId="69" fillId="0" borderId="0" xfId="0" quotePrefix="1" applyFont="1" applyProtection="1">
      <protection hidden="1"/>
    </xf>
    <xf numFmtId="0" fontId="61" fillId="0" borderId="0" xfId="0" quotePrefix="1" applyFont="1" applyAlignment="1" applyProtection="1">
      <alignment horizontal="left" indent="2"/>
      <protection hidden="1"/>
    </xf>
    <xf numFmtId="0" fontId="52" fillId="24" borderId="39" xfId="124" applyFont="1" applyFill="1" applyBorder="1" applyAlignment="1" applyProtection="1">
      <alignment horizontal="center" vertical="center"/>
      <protection hidden="1"/>
    </xf>
    <xf numFmtId="0" fontId="52" fillId="24" borderId="40" xfId="124" applyFont="1" applyFill="1" applyBorder="1" applyAlignment="1" applyProtection="1">
      <alignment horizontal="center" vertical="center"/>
      <protection hidden="1"/>
    </xf>
    <xf numFmtId="10" fontId="52" fillId="24" borderId="40" xfId="126" applyNumberFormat="1" applyFont="1" applyFill="1" applyBorder="1" applyAlignment="1" applyProtection="1">
      <alignment horizontal="center" vertical="center"/>
      <protection hidden="1"/>
    </xf>
    <xf numFmtId="176" fontId="52" fillId="24" borderId="40" xfId="124" applyNumberFormat="1" applyFont="1" applyFill="1" applyBorder="1" applyAlignment="1" applyProtection="1">
      <alignment horizontal="center" vertical="center"/>
      <protection hidden="1"/>
    </xf>
    <xf numFmtId="176" fontId="52" fillId="24" borderId="41" xfId="124" applyNumberFormat="1" applyFont="1" applyFill="1" applyBorder="1" applyAlignment="1" applyProtection="1">
      <alignment horizontal="center" vertical="center"/>
      <protection hidden="1"/>
    </xf>
    <xf numFmtId="164" fontId="3" fillId="0" borderId="0" xfId="124" applyNumberFormat="1" applyFont="1" applyAlignment="1" applyProtection="1">
      <alignment horizontal="center" vertical="top"/>
      <protection hidden="1"/>
    </xf>
    <xf numFmtId="0" fontId="54" fillId="0" borderId="0" xfId="0" applyFont="1" applyAlignment="1" applyProtection="1">
      <alignment horizontal="left"/>
      <protection hidden="1"/>
    </xf>
    <xf numFmtId="176" fontId="14" fillId="0" borderId="0" xfId="34" applyNumberFormat="1" applyFont="1" applyFill="1" applyBorder="1" applyAlignment="1" applyProtection="1">
      <alignment horizontal="left" vertical="center"/>
    </xf>
    <xf numFmtId="0" fontId="58" fillId="0" borderId="42" xfId="124" applyFont="1" applyBorder="1" applyAlignment="1" applyProtection="1">
      <alignment horizontal="center" vertical="center" wrapText="1"/>
      <protection hidden="1"/>
    </xf>
    <xf numFmtId="0" fontId="58" fillId="0" borderId="43" xfId="124" applyFont="1" applyBorder="1" applyAlignment="1" applyProtection="1">
      <alignment horizontal="center" vertical="center" wrapText="1"/>
      <protection hidden="1"/>
    </xf>
    <xf numFmtId="0" fontId="58" fillId="0" borderId="44" xfId="124" applyFont="1" applyBorder="1" applyAlignment="1" applyProtection="1">
      <alignment horizontal="center" vertical="center" wrapText="1"/>
      <protection hidden="1"/>
    </xf>
    <xf numFmtId="0" fontId="45" fillId="0" borderId="0" xfId="124" applyFont="1" applyAlignment="1" applyProtection="1">
      <alignment horizontal="center" vertical="center"/>
      <protection hidden="1"/>
    </xf>
    <xf numFmtId="0" fontId="45" fillId="0" borderId="0" xfId="124" applyFont="1" applyAlignment="1" applyProtection="1">
      <alignment horizontal="center" vertical="center" wrapText="1"/>
      <protection hidden="1"/>
    </xf>
    <xf numFmtId="0" fontId="52" fillId="0" borderId="39" xfId="124" applyFont="1" applyBorder="1" applyAlignment="1" applyProtection="1">
      <alignment horizontal="center" vertical="center"/>
      <protection hidden="1"/>
    </xf>
    <xf numFmtId="0" fontId="52" fillId="0" borderId="40" xfId="124" applyFont="1" applyBorder="1" applyAlignment="1" applyProtection="1">
      <alignment horizontal="center" vertical="center"/>
      <protection hidden="1"/>
    </xf>
    <xf numFmtId="10" fontId="52" fillId="0" borderId="40" xfId="99" applyNumberFormat="1" applyFont="1" applyFill="1" applyBorder="1" applyAlignment="1" applyProtection="1">
      <alignment horizontal="center" vertical="center"/>
      <protection hidden="1"/>
    </xf>
    <xf numFmtId="176" fontId="52" fillId="0" borderId="40" xfId="124" applyNumberFormat="1" applyFont="1" applyBorder="1" applyAlignment="1" applyProtection="1">
      <alignment horizontal="center" vertical="center"/>
      <protection hidden="1"/>
    </xf>
    <xf numFmtId="176" fontId="52" fillId="0" borderId="41" xfId="124" applyNumberFormat="1" applyFont="1" applyBorder="1" applyAlignment="1" applyProtection="1">
      <alignment horizontal="center" vertical="center"/>
      <protection hidden="1"/>
    </xf>
    <xf numFmtId="164" fontId="3" fillId="0" borderId="0" xfId="124" applyNumberFormat="1" applyFont="1" applyAlignment="1" applyProtection="1">
      <alignment horizontal="center" vertical="center"/>
      <protection hidden="1"/>
    </xf>
    <xf numFmtId="0" fontId="27" fillId="0" borderId="0" xfId="0" applyFont="1" applyAlignment="1">
      <alignment horizontal="center" vertical="center" wrapText="1"/>
    </xf>
    <xf numFmtId="10" fontId="52" fillId="24" borderId="40" xfId="99" applyNumberFormat="1" applyFont="1" applyFill="1" applyBorder="1" applyAlignment="1" applyProtection="1">
      <alignment horizontal="center" vertical="center"/>
      <protection hidden="1"/>
    </xf>
    <xf numFmtId="0" fontId="52" fillId="21" borderId="39" xfId="124" applyFont="1" applyFill="1" applyBorder="1" applyAlignment="1" applyProtection="1">
      <alignment horizontal="center" vertical="center"/>
      <protection hidden="1"/>
    </xf>
    <xf numFmtId="0" fontId="52" fillId="21" borderId="40" xfId="124" applyFont="1" applyFill="1" applyBorder="1" applyAlignment="1" applyProtection="1">
      <alignment horizontal="center" vertical="center"/>
      <protection hidden="1"/>
    </xf>
    <xf numFmtId="10" fontId="52" fillId="21" borderId="40" xfId="99" applyNumberFormat="1" applyFont="1" applyFill="1" applyBorder="1" applyAlignment="1" applyProtection="1">
      <alignment horizontal="center" vertical="center"/>
      <protection hidden="1"/>
    </xf>
    <xf numFmtId="176" fontId="52" fillId="21" borderId="40" xfId="124" applyNumberFormat="1" applyFont="1" applyFill="1" applyBorder="1" applyAlignment="1" applyProtection="1">
      <alignment horizontal="center" vertical="center"/>
      <protection hidden="1"/>
    </xf>
    <xf numFmtId="176" fontId="52" fillId="21" borderId="41" xfId="124" applyNumberFormat="1" applyFont="1" applyFill="1" applyBorder="1" applyAlignment="1" applyProtection="1">
      <alignment horizontal="center" vertical="center"/>
      <protection hidden="1"/>
    </xf>
    <xf numFmtId="0" fontId="63" fillId="0" borderId="0" xfId="0" applyFont="1" applyAlignment="1" applyProtection="1">
      <alignment horizontal="left"/>
      <protection hidden="1"/>
    </xf>
    <xf numFmtId="0" fontId="33" fillId="23" borderId="9" xfId="125" applyFont="1" applyFill="1" applyBorder="1" applyAlignment="1" applyProtection="1">
      <alignment horizontal="left" vertical="center"/>
      <protection hidden="1"/>
    </xf>
    <xf numFmtId="0" fontId="33" fillId="23" borderId="10" xfId="125" applyFont="1" applyFill="1" applyBorder="1" applyAlignment="1" applyProtection="1">
      <alignment horizontal="left" vertical="center"/>
      <protection hidden="1"/>
    </xf>
    <xf numFmtId="0" fontId="33" fillId="23" borderId="11" xfId="125" applyFont="1" applyFill="1" applyBorder="1" applyAlignment="1" applyProtection="1">
      <alignment horizontal="left" vertical="center"/>
      <protection hidden="1"/>
    </xf>
    <xf numFmtId="0" fontId="2" fillId="0" borderId="30" xfId="95" applyFont="1" applyBorder="1" applyAlignment="1" applyProtection="1">
      <alignment horizontal="left"/>
      <protection locked="0"/>
    </xf>
    <xf numFmtId="0" fontId="2" fillId="0" borderId="23" xfId="95" applyFont="1" applyBorder="1" applyAlignment="1" applyProtection="1">
      <alignment horizontal="left"/>
      <protection locked="0"/>
    </xf>
    <xf numFmtId="0" fontId="2" fillId="0" borderId="29" xfId="95" applyFont="1" applyBorder="1" applyAlignment="1" applyProtection="1">
      <alignment horizontal="left"/>
      <protection locked="0"/>
    </xf>
    <xf numFmtId="0" fontId="2" fillId="0" borderId="13" xfId="95" applyFont="1" applyBorder="1" applyAlignment="1" applyProtection="1">
      <alignment horizontal="center" vertical="top"/>
      <protection locked="0"/>
    </xf>
    <xf numFmtId="0" fontId="2" fillId="0" borderId="23" xfId="95" applyFont="1" applyBorder="1" applyAlignment="1" applyProtection="1">
      <alignment horizontal="center" vertical="top"/>
      <protection locked="0"/>
    </xf>
    <xf numFmtId="0" fontId="2" fillId="0" borderId="29" xfId="95" applyFont="1" applyBorder="1" applyAlignment="1" applyProtection="1">
      <alignment horizontal="center" vertical="top"/>
      <protection locked="0"/>
    </xf>
    <xf numFmtId="0" fontId="2" fillId="0" borderId="13" xfId="95" applyFont="1" applyBorder="1" applyAlignment="1" applyProtection="1">
      <alignment horizontal="left" vertical="top"/>
      <protection locked="0"/>
    </xf>
    <xf numFmtId="0" fontId="2" fillId="0" borderId="23" xfId="95" applyFont="1" applyBorder="1" applyAlignment="1" applyProtection="1">
      <alignment horizontal="left" vertical="top"/>
      <protection locked="0"/>
    </xf>
    <xf numFmtId="0" fontId="2" fillId="0" borderId="12" xfId="95" applyFont="1" applyBorder="1" applyAlignment="1" applyProtection="1">
      <alignment horizontal="left" vertical="top"/>
      <protection locked="0"/>
    </xf>
    <xf numFmtId="0" fontId="2" fillId="0" borderId="29" xfId="95" applyFont="1" applyBorder="1" applyAlignment="1" applyProtection="1">
      <alignment horizontal="left" vertical="top"/>
      <protection locked="0"/>
    </xf>
    <xf numFmtId="0" fontId="19" fillId="0" borderId="18" xfId="125" applyFont="1" applyBorder="1" applyAlignment="1" applyProtection="1">
      <alignment horizontal="center" vertical="center"/>
      <protection hidden="1"/>
    </xf>
    <xf numFmtId="0" fontId="19" fillId="0" borderId="27" xfId="125" applyFont="1" applyBorder="1" applyAlignment="1" applyProtection="1">
      <alignment horizontal="center" vertical="center"/>
      <protection hidden="1"/>
    </xf>
    <xf numFmtId="0" fontId="19" fillId="0" borderId="20" xfId="125" applyFont="1" applyBorder="1" applyAlignment="1" applyProtection="1">
      <alignment horizontal="center" vertical="center"/>
      <protection hidden="1"/>
    </xf>
    <xf numFmtId="0" fontId="19" fillId="0" borderId="19" xfId="125" applyFont="1" applyBorder="1" applyAlignment="1" applyProtection="1">
      <alignment horizontal="center" vertical="center"/>
      <protection hidden="1"/>
    </xf>
    <xf numFmtId="0" fontId="19" fillId="0" borderId="0" xfId="125" applyFont="1" applyAlignment="1" applyProtection="1">
      <alignment horizontal="center" vertical="top"/>
      <protection hidden="1"/>
    </xf>
    <xf numFmtId="0" fontId="19" fillId="0" borderId="20" xfId="125" applyFont="1" applyBorder="1" applyAlignment="1" applyProtection="1">
      <alignment horizontal="left" vertical="top"/>
      <protection hidden="1"/>
    </xf>
    <xf numFmtId="0" fontId="19" fillId="0" borderId="19" xfId="125" applyFont="1" applyBorder="1" applyAlignment="1" applyProtection="1">
      <alignment horizontal="left" vertical="top"/>
      <protection hidden="1"/>
    </xf>
    <xf numFmtId="0" fontId="19" fillId="0" borderId="28" xfId="125" applyFont="1" applyBorder="1" applyAlignment="1" applyProtection="1">
      <alignment horizontal="left" vertical="top"/>
      <protection hidden="1"/>
    </xf>
    <xf numFmtId="14" fontId="2" fillId="0" borderId="30" xfId="125" applyNumberFormat="1" applyBorder="1" applyAlignment="1" applyProtection="1">
      <alignment horizontal="left"/>
      <protection locked="0"/>
    </xf>
    <xf numFmtId="0" fontId="2" fillId="0" borderId="23" xfId="125" applyBorder="1" applyAlignment="1" applyProtection="1">
      <alignment horizontal="left"/>
      <protection locked="0"/>
    </xf>
    <xf numFmtId="0" fontId="2" fillId="0" borderId="29" xfId="125" applyBorder="1" applyAlignment="1" applyProtection="1">
      <alignment horizontal="left"/>
      <protection locked="0"/>
    </xf>
    <xf numFmtId="14" fontId="2" fillId="0" borderId="13" xfId="125" quotePrefix="1" applyNumberFormat="1" applyBorder="1" applyAlignment="1" applyProtection="1">
      <alignment horizontal="left"/>
      <protection locked="0"/>
    </xf>
    <xf numFmtId="14" fontId="2" fillId="0" borderId="23" xfId="125" applyNumberFormat="1" applyBorder="1" applyAlignment="1" applyProtection="1">
      <alignment horizontal="left"/>
      <protection locked="0"/>
    </xf>
    <xf numFmtId="14" fontId="2" fillId="0" borderId="12" xfId="125" applyNumberFormat="1" applyBorder="1" applyAlignment="1" applyProtection="1">
      <alignment horizontal="left"/>
      <protection locked="0"/>
    </xf>
    <xf numFmtId="14" fontId="2" fillId="0" borderId="13" xfId="125" applyNumberFormat="1" applyBorder="1" applyAlignment="1" applyProtection="1">
      <alignment horizontal="left"/>
      <protection locked="0"/>
    </xf>
    <xf numFmtId="0" fontId="2" fillId="0" borderId="12" xfId="125" applyBorder="1" applyAlignment="1" applyProtection="1">
      <alignment horizontal="left"/>
      <protection locked="0"/>
    </xf>
    <xf numFmtId="0" fontId="2" fillId="0" borderId="30" xfId="125" applyBorder="1" applyAlignment="1" applyProtection="1">
      <alignment horizontal="left"/>
      <protection locked="0"/>
    </xf>
    <xf numFmtId="0" fontId="2" fillId="0" borderId="13" xfId="125" applyBorder="1" applyAlignment="1" applyProtection="1">
      <alignment horizontal="left"/>
      <protection locked="0"/>
    </xf>
    <xf numFmtId="0" fontId="23" fillId="0" borderId="7" xfId="125" applyFont="1" applyBorder="1" applyAlignment="1" applyProtection="1">
      <alignment horizontal="left"/>
      <protection locked="0"/>
    </xf>
    <xf numFmtId="0" fontId="23" fillId="0" borderId="0" xfId="125" applyFont="1" applyAlignment="1" applyProtection="1">
      <alignment horizontal="left"/>
      <protection locked="0"/>
    </xf>
    <xf numFmtId="0" fontId="23" fillId="0" borderId="8" xfId="125" applyFont="1" applyBorder="1" applyAlignment="1" applyProtection="1">
      <alignment horizontal="left"/>
      <protection locked="0"/>
    </xf>
    <xf numFmtId="0" fontId="19" fillId="0" borderId="38" xfId="125" applyFont="1" applyBorder="1" applyAlignment="1" applyProtection="1">
      <alignment horizontal="center" vertical="top"/>
      <protection hidden="1"/>
    </xf>
    <xf numFmtId="0" fontId="19" fillId="0" borderId="46" xfId="125" applyFont="1" applyBorder="1" applyAlignment="1" applyProtection="1">
      <alignment horizontal="center" vertical="top"/>
      <protection hidden="1"/>
    </xf>
    <xf numFmtId="0" fontId="19" fillId="0" borderId="5" xfId="125" applyFont="1" applyBorder="1" applyAlignment="1" applyProtection="1">
      <alignment horizontal="center" vertical="top"/>
      <protection hidden="1"/>
    </xf>
    <xf numFmtId="14" fontId="2" fillId="0" borderId="24" xfId="125" applyNumberFormat="1" applyBorder="1" applyAlignment="1" applyProtection="1">
      <alignment horizontal="center"/>
      <protection locked="0"/>
    </xf>
    <xf numFmtId="14" fontId="2" fillId="0" borderId="25" xfId="125" applyNumberFormat="1" applyBorder="1" applyAlignment="1" applyProtection="1">
      <alignment horizontal="center"/>
      <protection locked="0"/>
    </xf>
    <xf numFmtId="14" fontId="2" fillId="0" borderId="31" xfId="125" applyNumberFormat="1" applyBorder="1" applyAlignment="1" applyProtection="1">
      <alignment horizontal="center"/>
      <protection locked="0"/>
    </xf>
    <xf numFmtId="0" fontId="2" fillId="0" borderId="32" xfId="125" applyBorder="1" applyAlignment="1" applyProtection="1">
      <alignment horizontal="center"/>
      <protection locked="0"/>
    </xf>
    <xf numFmtId="0" fontId="2" fillId="0" borderId="25" xfId="125" applyBorder="1" applyAlignment="1" applyProtection="1">
      <alignment horizontal="center"/>
      <protection locked="0"/>
    </xf>
    <xf numFmtId="0" fontId="2" fillId="0" borderId="31" xfId="125" applyBorder="1" applyAlignment="1" applyProtection="1">
      <alignment horizontal="center"/>
      <protection locked="0"/>
    </xf>
    <xf numFmtId="0" fontId="2" fillId="0" borderId="7" xfId="125" applyBorder="1" applyAlignment="1" applyProtection="1">
      <alignment horizontal="center" vertical="center"/>
      <protection locked="0"/>
    </xf>
    <xf numFmtId="0" fontId="2" fillId="0" borderId="26" xfId="125" applyBorder="1" applyAlignment="1" applyProtection="1">
      <alignment horizontal="center" vertical="center"/>
      <protection locked="0"/>
    </xf>
    <xf numFmtId="0" fontId="2" fillId="0" borderId="22" xfId="125" applyBorder="1" applyAlignment="1" applyProtection="1">
      <alignment horizontal="center" vertical="center"/>
      <protection locked="0"/>
    </xf>
    <xf numFmtId="0" fontId="2" fillId="0" borderId="22" xfId="125" applyBorder="1" applyAlignment="1" applyProtection="1">
      <alignment horizontal="center"/>
      <protection locked="0"/>
    </xf>
    <xf numFmtId="0" fontId="2" fillId="0" borderId="26" xfId="125" applyBorder="1" applyAlignment="1" applyProtection="1">
      <alignment horizontal="center"/>
      <protection locked="0"/>
    </xf>
    <xf numFmtId="0" fontId="2" fillId="0" borderId="22" xfId="125" applyBorder="1" applyAlignment="1" applyProtection="1">
      <alignment horizontal="left" vertical="center"/>
      <protection locked="0"/>
    </xf>
    <xf numFmtId="0" fontId="2" fillId="0" borderId="0" xfId="125" applyAlignment="1" applyProtection="1">
      <alignment horizontal="left" vertical="center"/>
      <protection locked="0"/>
    </xf>
    <xf numFmtId="0" fontId="2" fillId="0" borderId="8" xfId="125" applyBorder="1" applyAlignment="1" applyProtection="1">
      <alignment horizontal="left" vertical="center"/>
      <protection locked="0"/>
    </xf>
    <xf numFmtId="0" fontId="20" fillId="0" borderId="50" xfId="95" applyFont="1" applyBorder="1" applyAlignment="1" applyProtection="1">
      <alignment horizontal="left" vertical="center"/>
      <protection hidden="1"/>
    </xf>
    <xf numFmtId="0" fontId="20" fillId="0" borderId="37" xfId="95" applyFont="1" applyBorder="1" applyAlignment="1" applyProtection="1">
      <alignment horizontal="left" vertical="center"/>
      <protection hidden="1"/>
    </xf>
    <xf numFmtId="14" fontId="2" fillId="0" borderId="52" xfId="95" applyNumberFormat="1" applyFont="1" applyBorder="1" applyAlignment="1" applyProtection="1">
      <alignment horizontal="left" vertical="top"/>
      <protection locked="0"/>
    </xf>
    <xf numFmtId="14" fontId="2" fillId="0" borderId="2" xfId="95" applyNumberFormat="1" applyFont="1" applyBorder="1" applyAlignment="1" applyProtection="1">
      <alignment horizontal="left" vertical="top"/>
      <protection locked="0"/>
    </xf>
    <xf numFmtId="0" fontId="2" fillId="0" borderId="14" xfId="95" applyFont="1" applyBorder="1" applyAlignment="1" applyProtection="1">
      <alignment horizontal="left" vertical="top"/>
      <protection locked="0"/>
    </xf>
    <xf numFmtId="0" fontId="2" fillId="0" borderId="14" xfId="125" applyBorder="1" applyAlignment="1" applyProtection="1">
      <alignment horizontal="left" vertical="top"/>
      <protection locked="0"/>
    </xf>
    <xf numFmtId="0" fontId="2" fillId="0" borderId="15" xfId="125" applyBorder="1" applyAlignment="1" applyProtection="1">
      <alignment horizontal="left" vertical="top"/>
      <protection locked="0"/>
    </xf>
    <xf numFmtId="0" fontId="2" fillId="6" borderId="24" xfId="125" applyFill="1" applyBorder="1" applyAlignment="1" applyProtection="1">
      <alignment horizontal="left"/>
      <protection locked="0"/>
    </xf>
    <xf numFmtId="0" fontId="2" fillId="6" borderId="25" xfId="125" applyFill="1" applyBorder="1" applyAlignment="1" applyProtection="1">
      <alignment horizontal="left"/>
      <protection locked="0"/>
    </xf>
    <xf numFmtId="0" fontId="2" fillId="6" borderId="31" xfId="125" applyFill="1" applyBorder="1" applyAlignment="1" applyProtection="1">
      <alignment horizontal="left"/>
      <protection locked="0"/>
    </xf>
    <xf numFmtId="0" fontId="2" fillId="6" borderId="22" xfId="125" applyFill="1" applyBorder="1" applyAlignment="1" applyProtection="1">
      <alignment horizontal="left"/>
      <protection locked="0"/>
    </xf>
    <xf numFmtId="0" fontId="2" fillId="6" borderId="0" xfId="125" applyFill="1" applyAlignment="1" applyProtection="1">
      <alignment horizontal="left"/>
      <protection locked="0"/>
    </xf>
    <xf numFmtId="0" fontId="2" fillId="6" borderId="26" xfId="125" applyFill="1" applyBorder="1" applyAlignment="1" applyProtection="1">
      <alignment horizontal="left"/>
      <protection locked="0"/>
    </xf>
    <xf numFmtId="0" fontId="23" fillId="6" borderId="22" xfId="125" applyFont="1" applyFill="1" applyBorder="1" applyAlignment="1" applyProtection="1">
      <alignment horizontal="left"/>
      <protection locked="0"/>
    </xf>
    <xf numFmtId="0" fontId="23" fillId="6" borderId="26" xfId="125" applyFont="1" applyFill="1" applyBorder="1" applyAlignment="1" applyProtection="1">
      <alignment horizontal="left"/>
      <protection locked="0"/>
    </xf>
    <xf numFmtId="49" fontId="2" fillId="6" borderId="22" xfId="125" applyNumberFormat="1" applyFill="1" applyBorder="1" applyAlignment="1" applyProtection="1">
      <alignment horizontal="left"/>
      <protection locked="0"/>
    </xf>
    <xf numFmtId="49" fontId="2" fillId="6" borderId="26" xfId="125" applyNumberFormat="1" applyFill="1" applyBorder="1" applyAlignment="1" applyProtection="1">
      <alignment horizontal="left"/>
      <protection locked="0"/>
    </xf>
    <xf numFmtId="175" fontId="2" fillId="6" borderId="22" xfId="125" applyNumberFormat="1" applyFill="1" applyBorder="1" applyAlignment="1" applyProtection="1">
      <alignment horizontal="left"/>
      <protection locked="0"/>
    </xf>
    <xf numFmtId="175" fontId="2" fillId="6" borderId="8" xfId="125" applyNumberFormat="1" applyFill="1" applyBorder="1" applyAlignment="1" applyProtection="1">
      <alignment horizontal="left"/>
      <protection locked="0"/>
    </xf>
    <xf numFmtId="0" fontId="2" fillId="6" borderId="30" xfId="125" applyFill="1" applyBorder="1" applyAlignment="1" applyProtection="1">
      <alignment horizontal="left"/>
      <protection locked="0"/>
    </xf>
    <xf numFmtId="0" fontId="2" fillId="6" borderId="23" xfId="125" applyFill="1" applyBorder="1" applyAlignment="1" applyProtection="1">
      <alignment horizontal="left"/>
      <protection locked="0"/>
    </xf>
    <xf numFmtId="0" fontId="2" fillId="6" borderId="29" xfId="125" applyFill="1" applyBorder="1" applyAlignment="1" applyProtection="1">
      <alignment horizontal="left"/>
      <protection locked="0"/>
    </xf>
    <xf numFmtId="0" fontId="2" fillId="6" borderId="13" xfId="125" applyFill="1" applyBorder="1" applyAlignment="1" applyProtection="1">
      <alignment horizontal="left"/>
      <protection locked="0"/>
    </xf>
    <xf numFmtId="49" fontId="2" fillId="6" borderId="13" xfId="125" applyNumberFormat="1" applyFill="1" applyBorder="1" applyAlignment="1" applyProtection="1">
      <alignment horizontal="left"/>
      <protection locked="0"/>
    </xf>
    <xf numFmtId="49" fontId="2" fillId="6" borderId="29" xfId="125" applyNumberFormat="1" applyFill="1" applyBorder="1" applyAlignment="1" applyProtection="1">
      <alignment horizontal="left"/>
      <protection locked="0"/>
    </xf>
    <xf numFmtId="175" fontId="2" fillId="6" borderId="13" xfId="125" applyNumberFormat="1" applyFill="1" applyBorder="1" applyAlignment="1" applyProtection="1">
      <alignment horizontal="left"/>
      <protection locked="0"/>
    </xf>
    <xf numFmtId="175" fontId="2" fillId="6" borderId="12" xfId="125" applyNumberFormat="1" applyFill="1" applyBorder="1" applyAlignment="1" applyProtection="1">
      <alignment horizontal="left"/>
      <protection locked="0"/>
    </xf>
    <xf numFmtId="0" fontId="3" fillId="0" borderId="20" xfId="125" applyFont="1" applyBorder="1" applyAlignment="1" applyProtection="1">
      <alignment horizontal="left" vertical="center" wrapText="1"/>
      <protection hidden="1"/>
    </xf>
    <xf numFmtId="0" fontId="3" fillId="0" borderId="19" xfId="125" applyFont="1" applyBorder="1" applyAlignment="1" applyProtection="1">
      <alignment horizontal="left" vertical="center" wrapText="1"/>
      <protection hidden="1"/>
    </xf>
    <xf numFmtId="0" fontId="3" fillId="0" borderId="28" xfId="125" applyFont="1" applyBorder="1" applyAlignment="1" applyProtection="1">
      <alignment horizontal="left" vertical="center" wrapText="1"/>
      <protection hidden="1"/>
    </xf>
    <xf numFmtId="0" fontId="3" fillId="0" borderId="22" xfId="125" applyFont="1" applyBorder="1" applyAlignment="1" applyProtection="1">
      <alignment horizontal="left" vertical="center" wrapText="1"/>
      <protection hidden="1"/>
    </xf>
    <xf numFmtId="0" fontId="3" fillId="0" borderId="0" xfId="125" applyFont="1" applyAlignment="1" applyProtection="1">
      <alignment horizontal="left" vertical="center" wrapText="1"/>
      <protection hidden="1"/>
    </xf>
    <xf numFmtId="0" fontId="3" fillId="0" borderId="8" xfId="125" applyFont="1" applyBorder="1" applyAlignment="1" applyProtection="1">
      <alignment horizontal="left" vertical="center" wrapText="1"/>
      <protection hidden="1"/>
    </xf>
    <xf numFmtId="0" fontId="23" fillId="6" borderId="22" xfId="125" applyFont="1" applyFill="1" applyBorder="1" applyAlignment="1" applyProtection="1">
      <alignment horizontal="left" vertical="center"/>
      <protection locked="0"/>
    </xf>
    <xf numFmtId="0" fontId="23" fillId="6" borderId="0" xfId="125" applyFont="1" applyFill="1" applyAlignment="1" applyProtection="1">
      <alignment horizontal="left" vertical="center"/>
      <protection locked="0"/>
    </xf>
    <xf numFmtId="0" fontId="23" fillId="6" borderId="8" xfId="125" applyFont="1" applyFill="1" applyBorder="1" applyAlignment="1" applyProtection="1">
      <alignment horizontal="left" vertical="center"/>
      <protection locked="0"/>
    </xf>
    <xf numFmtId="0" fontId="20" fillId="0" borderId="10" xfId="95" applyFont="1" applyBorder="1" applyAlignment="1" applyProtection="1">
      <alignment horizontal="left" vertical="center"/>
      <protection locked="0" hidden="1"/>
    </xf>
    <xf numFmtId="0" fontId="20" fillId="0" borderId="10" xfId="95" applyFont="1" applyBorder="1" applyAlignment="1" applyProtection="1">
      <alignment horizontal="center" vertical="center"/>
      <protection hidden="1"/>
    </xf>
    <xf numFmtId="165" fontId="20" fillId="0" borderId="10" xfId="95" applyNumberFormat="1" applyFont="1" applyBorder="1" applyAlignment="1" applyProtection="1">
      <alignment horizontal="center" vertical="center"/>
      <protection locked="0" hidden="1"/>
    </xf>
    <xf numFmtId="0" fontId="23" fillId="0" borderId="23" xfId="0" applyFont="1" applyBorder="1" applyAlignment="1">
      <alignment horizontal="center"/>
    </xf>
    <xf numFmtId="14" fontId="2" fillId="0" borderId="30" xfId="125" applyNumberFormat="1" applyBorder="1" applyAlignment="1" applyProtection="1">
      <protection locked="0"/>
    </xf>
    <xf numFmtId="0" fontId="2" fillId="0" borderId="23" xfId="125" applyBorder="1" applyAlignment="1" applyProtection="1">
      <protection locked="0"/>
    </xf>
    <xf numFmtId="0" fontId="2" fillId="0" borderId="12" xfId="125" applyBorder="1" applyAlignment="1" applyProtection="1">
      <protection locked="0"/>
    </xf>
  </cellXfs>
  <cellStyles count="12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xfId="127" builtinId="5"/>
    <cellStyle name="Percent [2]" xfId="98" xr:uid="{00000000-0005-0000-0000-000065000000}"/>
    <cellStyle name="Percent 10" xfId="99" xr:uid="{00000000-0005-0000-0000-000066000000}"/>
    <cellStyle name="Percent 10 2" xfId="126"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mruColors>
      <color rgb="FF084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466725</xdr:colOff>
      <xdr:row>1</xdr:row>
      <xdr:rowOff>238124</xdr:rowOff>
    </xdr:from>
    <xdr:to>
      <xdr:col>2</xdr:col>
      <xdr:colOff>2882265</xdr:colOff>
      <xdr:row>3</xdr:row>
      <xdr:rowOff>152399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125" y="400049"/>
          <a:ext cx="2415540" cy="466725"/>
        </a:xfrm>
        <a:prstGeom prst="rect">
          <a:avLst/>
        </a:prstGeom>
      </xdr:spPr>
    </xdr:pic>
    <xdr:clientData/>
  </xdr:twoCellAnchor>
  <xdr:twoCellAnchor>
    <xdr:from>
      <xdr:col>1</xdr:col>
      <xdr:colOff>38100</xdr:colOff>
      <xdr:row>26</xdr:row>
      <xdr:rowOff>361950</xdr:rowOff>
    </xdr:from>
    <xdr:to>
      <xdr:col>3</xdr:col>
      <xdr:colOff>590550</xdr:colOff>
      <xdr:row>27</xdr:row>
      <xdr:rowOff>133350</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276225" y="5619750"/>
          <a:ext cx="5972175" cy="3048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xdr:from>
      <xdr:col>1</xdr:col>
      <xdr:colOff>0</xdr:colOff>
      <xdr:row>5</xdr:row>
      <xdr:rowOff>0</xdr:rowOff>
    </xdr:from>
    <xdr:to>
      <xdr:col>3</xdr:col>
      <xdr:colOff>552450</xdr:colOff>
      <xdr:row>6</xdr:row>
      <xdr:rowOff>95250</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609600" y="80962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FINANCE</a:t>
          </a:r>
          <a:r>
            <a:rPr lang="en-US" sz="1100" b="1" baseline="0"/>
            <a:t> QUOTE INPUTS</a:t>
          </a:r>
          <a:endParaRPr lang="en-US" sz="1100"/>
        </a:p>
      </xdr:txBody>
    </xdr:sp>
    <xdr:clientData/>
  </xdr:twoCellAnchor>
  <xdr:twoCellAnchor editAs="oneCell">
    <xdr:from>
      <xdr:col>2</xdr:col>
      <xdr:colOff>3019425</xdr:colOff>
      <xdr:row>28</xdr:row>
      <xdr:rowOff>85725</xdr:rowOff>
    </xdr:from>
    <xdr:to>
      <xdr:col>3</xdr:col>
      <xdr:colOff>600075</xdr:colOff>
      <xdr:row>30</xdr:row>
      <xdr:rowOff>57150</xdr:rowOff>
    </xdr:to>
    <xdr:pic>
      <xdr:nvPicPr>
        <xdr:cNvPr id="3" name="Picture 2">
          <a:extLst>
            <a:ext uri="{FF2B5EF4-FFF2-40B4-BE49-F238E27FC236}">
              <a16:creationId xmlns:a16="http://schemas.microsoft.com/office/drawing/2014/main" id="{2DC82DE1-B0D5-423C-812E-9F07919AF5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5825" y="6038850"/>
          <a:ext cx="15621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154780</xdr:colOff>
      <xdr:row>35</xdr:row>
      <xdr:rowOff>36955</xdr:rowOff>
    </xdr:from>
    <xdr:to>
      <xdr:col>6</xdr:col>
      <xdr:colOff>1083467</xdr:colOff>
      <xdr:row>38</xdr:row>
      <xdr:rowOff>133350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2030" y="9571480"/>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1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173830</xdr:colOff>
      <xdr:row>36</xdr:row>
      <xdr:rowOff>8380</xdr:rowOff>
    </xdr:from>
    <xdr:to>
      <xdr:col>6</xdr:col>
      <xdr:colOff>1102517</xdr:colOff>
      <xdr:row>39</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1080" y="9600055"/>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2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2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41</xdr:row>
      <xdr:rowOff>47625</xdr:rowOff>
    </xdr:from>
    <xdr:to>
      <xdr:col>6</xdr:col>
      <xdr:colOff>1071562</xdr:colOff>
      <xdr:row>42</xdr:row>
      <xdr:rowOff>2380</xdr:rowOff>
    </xdr:to>
    <xdr:sp macro="" textlink="">
      <xdr:nvSpPr>
        <xdr:cNvPr id="3" name="Rounded Rectangle 3">
          <a:extLst>
            <a:ext uri="{FF2B5EF4-FFF2-40B4-BE49-F238E27FC236}">
              <a16:creationId xmlns:a16="http://schemas.microsoft.com/office/drawing/2014/main" id="{55CD3165-9DC1-42B4-BD7F-F134C40AB689}"/>
            </a:ext>
          </a:extLst>
        </xdr:cNvPr>
        <xdr:cNvSpPr/>
      </xdr:nvSpPr>
      <xdr:spPr>
        <a:xfrm>
          <a:off x="257175" y="9610725"/>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4" name="Picture 3">
          <a:extLst>
            <a:ext uri="{FF2B5EF4-FFF2-40B4-BE49-F238E27FC236}">
              <a16:creationId xmlns:a16="http://schemas.microsoft.com/office/drawing/2014/main" id="{0D5367EA-A1C6-4D8B-A0C3-C8D4C9862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8">
          <a:extLst>
            <a:ext uri="{FF2B5EF4-FFF2-40B4-BE49-F238E27FC236}">
              <a16:creationId xmlns:a16="http://schemas.microsoft.com/office/drawing/2014/main" id="{7F69F770-EFF4-49D2-A300-CF1236477CD0}"/>
            </a:ext>
          </a:extLst>
        </xdr:cNvPr>
        <xdr:cNvSpPr/>
      </xdr:nvSpPr>
      <xdr:spPr>
        <a:xfrm>
          <a:off x="247649" y="490537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533400</xdr:colOff>
      <xdr:row>43</xdr:row>
      <xdr:rowOff>0</xdr:rowOff>
    </xdr:from>
    <xdr:to>
      <xdr:col>6</xdr:col>
      <xdr:colOff>981075</xdr:colOff>
      <xdr:row>44</xdr:row>
      <xdr:rowOff>123825</xdr:rowOff>
    </xdr:to>
    <xdr:pic>
      <xdr:nvPicPr>
        <xdr:cNvPr id="2" name="Picture 1">
          <a:extLst>
            <a:ext uri="{FF2B5EF4-FFF2-40B4-BE49-F238E27FC236}">
              <a16:creationId xmlns:a16="http://schemas.microsoft.com/office/drawing/2014/main" id="{0397ABFE-25E1-F2B3-59B0-1F29FFC113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91150" y="7639050"/>
          <a:ext cx="15621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5E6AEBB2-8569-4B69-9688-0AFB41B13BC8}"/>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Financial Services Corp.</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45</xdr:row>
      <xdr:rowOff>47625</xdr:rowOff>
    </xdr:from>
    <xdr:to>
      <xdr:col>17</xdr:col>
      <xdr:colOff>762000</xdr:colOff>
      <xdr:row>48</xdr:row>
      <xdr:rowOff>80596</xdr:rowOff>
    </xdr:to>
    <xdr:sp macro="" textlink="">
      <xdr:nvSpPr>
        <xdr:cNvPr id="3" name="Text Box 2">
          <a:extLst>
            <a:ext uri="{FF2B5EF4-FFF2-40B4-BE49-F238E27FC236}">
              <a16:creationId xmlns:a16="http://schemas.microsoft.com/office/drawing/2014/main" id="{AE1B4A77-ACCA-4173-8B17-88A0202F6BB2}"/>
            </a:ext>
          </a:extLst>
        </xdr:cNvPr>
        <xdr:cNvSpPr txBox="1">
          <a:spLocks noChangeArrowheads="1"/>
        </xdr:cNvSpPr>
      </xdr:nvSpPr>
      <xdr:spPr bwMode="auto">
        <a:xfrm>
          <a:off x="219075" y="85725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5AD9CD6F-AE2B-42A3-BC98-464A5A40CD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114D5D8E-0A5E-45D8-99C7-A91C8DBC1F4D}"/>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financesupport@accountservicing.com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866-288-9957</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mgcredit@greatamerica.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mgcredit@greatamerica.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financesupport@accountservicing.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K52"/>
  <sheetViews>
    <sheetView showGridLines="0" showRowColHeaders="0" tabSelected="1" workbookViewId="0">
      <selection activeCell="C10" sqref="C10"/>
    </sheetView>
  </sheetViews>
  <sheetFormatPr defaultColWidth="0" defaultRowHeight="12.75" zeroHeight="1"/>
  <cols>
    <col min="1" max="1" width="3.5703125" customWidth="1"/>
    <col min="2" max="2" width="21.5703125" customWidth="1"/>
    <col min="3" max="3" width="59.7109375" customWidth="1"/>
    <col min="4" max="4" width="9.140625" customWidth="1"/>
    <col min="5" max="5" width="3.5703125" customWidth="1"/>
    <col min="6" max="6" width="9.140625" style="198" hidden="1" customWidth="1"/>
    <col min="7" max="7" width="11" hidden="1" customWidth="1"/>
    <col min="8" max="16384" width="9.140625" hidden="1"/>
  </cols>
  <sheetData>
    <row r="1" spans="2:11"/>
    <row r="2" spans="2:11" ht="21.75" customHeight="1"/>
    <row r="3" spans="2:11" ht="21.75" customHeight="1"/>
    <row r="4" spans="2:11" ht="21.75" customHeight="1"/>
    <row r="5" spans="2:11"/>
    <row r="6" spans="2:11" ht="15.75">
      <c r="G6" s="199"/>
      <c r="H6" s="199"/>
      <c r="I6" s="199"/>
      <c r="J6" s="199"/>
      <c r="K6" s="199"/>
    </row>
    <row r="7" spans="2:11">
      <c r="G7" s="200"/>
      <c r="H7" s="200"/>
      <c r="I7" s="200"/>
      <c r="J7" s="200"/>
      <c r="K7" s="200"/>
    </row>
    <row r="8" spans="2:11" ht="25.5" customHeight="1">
      <c r="B8" s="14" t="s">
        <v>0</v>
      </c>
    </row>
    <row r="9" spans="2:11" ht="15.75">
      <c r="B9" s="15"/>
    </row>
    <row r="10" spans="2:11">
      <c r="B10" s="77" t="s">
        <v>1</v>
      </c>
      <c r="C10" s="67" t="s">
        <v>1</v>
      </c>
    </row>
    <row r="11" spans="2:11">
      <c r="B11" s="77" t="s">
        <v>2</v>
      </c>
      <c r="C11" s="67" t="s">
        <v>2</v>
      </c>
    </row>
    <row r="12" spans="2:11">
      <c r="B12" s="77" t="s">
        <v>3</v>
      </c>
      <c r="C12" s="67" t="s">
        <v>3</v>
      </c>
    </row>
    <row r="13" spans="2:11"/>
    <row r="14" spans="2:11" ht="28.5" customHeight="1">
      <c r="B14" s="14" t="s">
        <v>4</v>
      </c>
    </row>
    <row r="15" spans="2:11" ht="15.75">
      <c r="B15" s="15"/>
    </row>
    <row r="16" spans="2:11">
      <c r="B16" s="77" t="s">
        <v>5</v>
      </c>
      <c r="C16" s="66" t="s">
        <v>5</v>
      </c>
    </row>
    <row r="17" spans="2:3">
      <c r="B17" s="77" t="s">
        <v>6</v>
      </c>
      <c r="C17" s="66" t="s">
        <v>6</v>
      </c>
    </row>
    <row r="18" spans="2:3">
      <c r="B18" s="77" t="s">
        <v>7</v>
      </c>
      <c r="C18" s="66" t="s">
        <v>7</v>
      </c>
    </row>
    <row r="19" spans="2:3">
      <c r="B19" s="77" t="s">
        <v>8</v>
      </c>
      <c r="C19" s="66" t="s">
        <v>8</v>
      </c>
    </row>
    <row r="20" spans="2:3">
      <c r="B20" s="77" t="s">
        <v>9</v>
      </c>
      <c r="C20" s="66" t="s">
        <v>9</v>
      </c>
    </row>
    <row r="21" spans="2:3"/>
    <row r="22" spans="2:3" ht="27.75" customHeight="1">
      <c r="B22" s="14" t="s">
        <v>10</v>
      </c>
    </row>
    <row r="23" spans="2:3" ht="15.75">
      <c r="B23" s="15"/>
    </row>
    <row r="24" spans="2:3">
      <c r="B24" s="77" t="s">
        <v>11</v>
      </c>
      <c r="C24" s="67" t="s">
        <v>11</v>
      </c>
    </row>
    <row r="25" spans="2:3">
      <c r="B25" s="77" t="s">
        <v>12</v>
      </c>
      <c r="C25" s="68">
        <v>75000</v>
      </c>
    </row>
    <row r="26" spans="2:3"/>
    <row r="27" spans="2:3" ht="42" customHeight="1"/>
    <row r="28" spans="2:3"/>
    <row r="29" spans="2:3"/>
    <row r="30" spans="2:3" ht="13.5" customHeight="1">
      <c r="B30" s="45" t="s">
        <v>13</v>
      </c>
    </row>
    <row r="31" spans="2:3" ht="12.75" customHeight="1">
      <c r="B31" s="45" t="s">
        <v>14</v>
      </c>
    </row>
    <row r="32" spans="2:3" hidden="1">
      <c r="B32" s="44" t="s">
        <v>15</v>
      </c>
    </row>
    <row r="34" spans="2:5" ht="12.75" hidden="1" customHeight="1">
      <c r="B34" s="33"/>
      <c r="C34" s="33"/>
      <c r="D34" s="33"/>
      <c r="E34" s="33"/>
    </row>
    <row r="35" spans="2:5" ht="12.75" hidden="1" customHeight="1">
      <c r="B35" s="33"/>
      <c r="C35" s="33"/>
      <c r="D35" s="33"/>
      <c r="E35" s="33"/>
    </row>
    <row r="36" spans="2:5" ht="12.75" hidden="1" customHeight="1">
      <c r="B36" s="33"/>
      <c r="C36" s="33"/>
      <c r="D36" s="33"/>
      <c r="E36" s="33"/>
    </row>
    <row r="37" spans="2:5" ht="12.75" hidden="1" customHeight="1">
      <c r="B37" s="33"/>
      <c r="C37" s="33"/>
      <c r="D37" s="33"/>
      <c r="E37" s="33"/>
    </row>
    <row r="38" spans="2:5" ht="12.75" hidden="1" customHeight="1">
      <c r="B38" s="33"/>
      <c r="C38" s="33"/>
      <c r="D38" s="33"/>
      <c r="E38" s="33"/>
    </row>
    <row r="39" spans="2:5" ht="52.5" hidden="1" customHeight="1">
      <c r="B39" s="33"/>
      <c r="C39" s="33"/>
      <c r="D39" s="33"/>
      <c r="E39" s="33"/>
    </row>
    <row r="40" spans="2:5" ht="12.75" hidden="1" customHeight="1">
      <c r="B40" s="33"/>
      <c r="C40" s="33"/>
      <c r="D40" s="33"/>
      <c r="E40" s="33"/>
    </row>
    <row r="41" spans="2:5" ht="12.75" hidden="1" customHeight="1">
      <c r="B41" s="33"/>
      <c r="C41" s="33"/>
      <c r="D41" s="33"/>
      <c r="E41" s="33"/>
    </row>
    <row r="42" spans="2:5" ht="12.75" hidden="1" customHeight="1">
      <c r="B42" s="33"/>
      <c r="C42" s="33"/>
      <c r="D42" s="33"/>
      <c r="E42" s="33"/>
    </row>
    <row r="43" spans="2:5" ht="12.75" hidden="1" customHeight="1">
      <c r="B43" s="33"/>
      <c r="C43" s="33"/>
      <c r="D43" s="33"/>
      <c r="E43" s="33"/>
    </row>
    <row r="44" spans="2:5" ht="12.75" hidden="1" customHeight="1">
      <c r="B44" s="33"/>
      <c r="C44" s="33"/>
      <c r="D44" s="33"/>
      <c r="E44" s="33"/>
    </row>
    <row r="45" spans="2:5" ht="12.75" hidden="1" customHeight="1">
      <c r="B45" s="33"/>
      <c r="C45" s="33"/>
      <c r="D45" s="33"/>
      <c r="E45" s="33"/>
    </row>
    <row r="46" spans="2:5" ht="12.75" hidden="1" customHeight="1">
      <c r="B46" s="33"/>
      <c r="C46" s="33"/>
      <c r="D46" s="33"/>
      <c r="E46" s="33"/>
    </row>
    <row r="47" spans="2:5" ht="12.75" hidden="1" customHeight="1">
      <c r="B47" s="33"/>
      <c r="C47" s="33"/>
      <c r="D47" s="33"/>
      <c r="E47" s="33"/>
    </row>
    <row r="48" spans="2:5" ht="12.75" hidden="1" customHeight="1">
      <c r="B48" s="33"/>
      <c r="C48" s="33"/>
      <c r="D48" s="33"/>
      <c r="E48" s="33"/>
    </row>
    <row r="49" spans="2:5" ht="12.75" hidden="1" customHeight="1">
      <c r="B49" s="33"/>
      <c r="C49" s="33"/>
      <c r="D49" s="33"/>
      <c r="E49" s="33"/>
    </row>
    <row r="50" spans="2:5" ht="12.75" hidden="1" customHeight="1">
      <c r="B50" s="33"/>
      <c r="C50" s="33"/>
      <c r="D50" s="33"/>
      <c r="E50" s="33"/>
    </row>
    <row r="51" spans="2:5" ht="12.75" hidden="1" customHeight="1">
      <c r="B51" s="33"/>
      <c r="C51" s="33"/>
      <c r="D51" s="33"/>
      <c r="E51" s="33"/>
    </row>
    <row r="52" spans="2:5"/>
  </sheetData>
  <sheetProtection algorithmName="SHA-512" hashValue="vs1wkEphue7Z2riaftz4mAFyfblbjPqFV7NyukdpaC2jzBdLSxU1DwU21S3WbxH2yZtI+ZkWYw1/oktIUnTPyQ==" saltValue="bYucUNSCvytwiExvMzDdFA==" spinCount="100000" sheet="1" objects="1" selectLockedCells="1"/>
  <hyperlinks>
    <hyperlink ref="B32" r:id="rId1" xr:uid="{C54AFBCB-EAD0-4ACC-9291-2E56EEAE382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14"/>
  <sheetViews>
    <sheetView showGridLines="0" showRowColHeaders="0" topLeftCell="A7"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7" t="s">
        <v>16</v>
      </c>
      <c r="C2" s="217"/>
      <c r="D2" s="217"/>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8">
        <f>+Inputs!C25</f>
        <v>75000</v>
      </c>
      <c r="F14" s="218"/>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9" t="s">
        <v>20</v>
      </c>
      <c r="C16" s="220"/>
      <c r="D16" s="220"/>
      <c r="E16" s="220"/>
      <c r="F16" s="220"/>
      <c r="G16" s="221"/>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2" t="s">
        <v>21</v>
      </c>
      <c r="C20" s="222"/>
      <c r="D20" s="223" t="s">
        <v>22</v>
      </c>
      <c r="E20" s="223"/>
      <c r="F20" s="223" t="s">
        <v>23</v>
      </c>
      <c r="G20" s="223"/>
      <c r="H20" s="25"/>
    </row>
    <row r="21" spans="1:255" ht="7.5" customHeight="1">
      <c r="A21" s="11"/>
      <c r="B21"/>
      <c r="C21"/>
      <c r="D21"/>
      <c r="E21"/>
      <c r="F21"/>
      <c r="G21"/>
      <c r="H21" s="25"/>
    </row>
    <row r="22" spans="1:255" ht="28.5" customHeight="1">
      <c r="A22" s="11"/>
      <c r="B22" s="211" t="s">
        <v>24</v>
      </c>
      <c r="C22" s="212"/>
      <c r="D22" s="213">
        <v>2.9899999999999999E-2</v>
      </c>
      <c r="E22" s="213"/>
      <c r="F22" s="214">
        <f>+IF($E$14&lt;7500,"$10K Min.",$E$14*0.3485)</f>
        <v>26137.5</v>
      </c>
      <c r="G22" s="215"/>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6" t="str">
        <f ca="1">"Quote Date: "&amp; TEXT(TODAY(),"MM/DD/YY")</f>
        <v>Quote Date: 10/01/26</v>
      </c>
      <c r="C25" s="216"/>
      <c r="D25" s="216"/>
      <c r="E25" s="216"/>
      <c r="F25" s="216"/>
      <c r="G25" s="216"/>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28</v>
      </c>
      <c r="C29" s="71"/>
      <c r="D29" s="71"/>
      <c r="E29" s="38"/>
      <c r="F29"/>
      <c r="G29" s="72" t="s">
        <v>29</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algorithmName="SHA-512" hashValue="v6pCk7s/4GRYAYXFmeq0iKObIt7jVuw6TwoLpNNOZ4GGXiNdF4DMg7IRUtUR8pYjQ0amx62Ek9iW6XhTUbTpbQ==" saltValue="JlGHjbpX3DvXMrLvru/5oQ==" spinCount="100000" sheet="1"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100-000000000000}"/>
  </hyperlinks>
  <printOptions horizontalCentered="1"/>
  <pageMargins left="0.2" right="0.2" top="0.25" bottom="0.25" header="0.5" footer="0.5"/>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U114"/>
  <sheetViews>
    <sheetView showGridLines="0" showRowColHeaders="0" topLeftCell="A16"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7" t="s">
        <v>16</v>
      </c>
      <c r="C2" s="217"/>
      <c r="D2" s="217"/>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8">
        <f>+Inputs!C25</f>
        <v>75000</v>
      </c>
      <c r="F14" s="218"/>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9" t="str">
        <f>"10% DOWN - ("&amp;TEXT($E$14*0.1,"$#,##0")&amp;") 
FOLLOWED BY NO PAYMENTS FOR 360 DAYS"</f>
        <v>10% DOWN - ($7,500) 
FOLLOWED BY NO PAYMENTS FOR 360 DAYS</v>
      </c>
      <c r="C16" s="220"/>
      <c r="D16" s="220"/>
      <c r="E16" s="220"/>
      <c r="F16" s="220"/>
      <c r="G16" s="221"/>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2" t="s">
        <v>21</v>
      </c>
      <c r="C20" s="222"/>
      <c r="D20" s="223" t="s">
        <v>22</v>
      </c>
      <c r="E20" s="223"/>
      <c r="F20" s="223" t="s">
        <v>23</v>
      </c>
      <c r="G20" s="223"/>
      <c r="H20" s="25"/>
    </row>
    <row r="21" spans="1:255" ht="7.5" customHeight="1">
      <c r="A21" s="11"/>
      <c r="B21"/>
      <c r="C21"/>
      <c r="D21"/>
      <c r="E21"/>
      <c r="F21"/>
      <c r="G21"/>
      <c r="H21" s="25"/>
    </row>
    <row r="22" spans="1:255" ht="28.5" customHeight="1">
      <c r="A22" s="11"/>
      <c r="B22" s="211" t="s">
        <v>24</v>
      </c>
      <c r="C22" s="212"/>
      <c r="D22" s="213">
        <v>2.9899999999999999E-2</v>
      </c>
      <c r="E22" s="213"/>
      <c r="F22" s="214">
        <f>+IF($E$14&lt;7500,"$7.5K Min.",$E$14*0.31837)</f>
        <v>23877.75</v>
      </c>
      <c r="G22" s="215"/>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6" t="str">
        <f ca="1">"Quote Date: "&amp; TEXT(TODAY(),"MM/DD/YY")</f>
        <v>Quote Date: 10/01/26</v>
      </c>
      <c r="C25" s="216"/>
      <c r="D25" s="216"/>
      <c r="E25" s="216"/>
      <c r="F25" s="216"/>
      <c r="G25" s="216"/>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37</v>
      </c>
      <c r="C29" s="71"/>
      <c r="D29" s="71"/>
      <c r="E29" s="38"/>
      <c r="F29"/>
      <c r="G29" s="72" t="str">
        <f>'180 Day Promo'!$G$29</f>
        <v>- Pricing effective through 3/31/22</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200-000000000000}"/>
  </hyperlinks>
  <printOptions horizontalCentered="1"/>
  <pageMargins left="0.2" right="0.2" top="0.25" bottom="0.25" header="0.5" footer="0.5"/>
  <pageSetup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0FE9-EDF4-47AB-94B1-A02101392A49}">
  <sheetPr codeName="Sheet5">
    <tabColor theme="3"/>
    <pageSetUpPr fitToPage="1"/>
  </sheetPr>
  <dimension ref="A1:IU121"/>
  <sheetViews>
    <sheetView showGridLines="0" showRowColHeaders="0" zoomScaleNormal="100" zoomScaleSheetLayoutView="80" workbookViewId="0">
      <selection activeCell="E38" sqref="E38"/>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37" t="s">
        <v>16</v>
      </c>
      <c r="C2" s="237"/>
      <c r="D2" s="237"/>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0</v>
      </c>
      <c r="C4" s="15"/>
      <c r="D4" s="15"/>
      <c r="E4" s="14" t="s">
        <v>17</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90" t="str">
        <f>IF(Inputs!$C$24&lt;&gt;"",Inputs!$C$24,"")</f>
        <v>Equipment Description</v>
      </c>
      <c r="C14" s="37"/>
      <c r="D14" s="37"/>
      <c r="E14" s="218">
        <f>+Inputs!C25</f>
        <v>75000</v>
      </c>
      <c r="F14" s="218"/>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19" t="str">
        <f>"FIRST PAYMENT DUE AT SIGNING"</f>
        <v>FIRST PAYMENT DUE AT SIGNING</v>
      </c>
      <c r="C16" s="220"/>
      <c r="D16" s="220"/>
      <c r="E16" s="220"/>
      <c r="F16" s="220"/>
      <c r="G16" s="221"/>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14.25" customHeight="1">
      <c r="A18" s="11"/>
      <c r="B18"/>
      <c r="C18"/>
      <c r="D18"/>
      <c r="E18"/>
      <c r="F18"/>
      <c r="G18"/>
      <c r="H18"/>
      <c r="I18"/>
    </row>
    <row r="19" spans="1:255" ht="14.25" customHeight="1">
      <c r="A19" s="11"/>
      <c r="B19"/>
      <c r="C19"/>
      <c r="D19"/>
      <c r="E19"/>
      <c r="F19"/>
      <c r="G19"/>
      <c r="H19" s="25"/>
    </row>
    <row r="20" spans="1:255" ht="21" customHeight="1">
      <c r="A20" s="11"/>
      <c r="B20" s="222" t="s">
        <v>21</v>
      </c>
      <c r="C20" s="222"/>
      <c r="D20" s="223" t="s">
        <v>38</v>
      </c>
      <c r="E20" s="223"/>
      <c r="F20" s="223" t="s">
        <v>23</v>
      </c>
      <c r="G20" s="223"/>
      <c r="H20" s="25"/>
    </row>
    <row r="21" spans="1:255" ht="14.25" hidden="1" customHeight="1">
      <c r="A21" s="11"/>
      <c r="B21"/>
      <c r="C21"/>
      <c r="D21"/>
      <c r="E21"/>
      <c r="F21"/>
      <c r="G21"/>
      <c r="H21" s="25"/>
    </row>
    <row r="22" spans="1:255" ht="18.75" hidden="1" customHeight="1">
      <c r="A22" s="11"/>
      <c r="B22" s="211" t="s">
        <v>39</v>
      </c>
      <c r="C22" s="212"/>
      <c r="D22" s="231">
        <f ca="1">IF(Rates!$C$4=1,"n/a",Rates!$C$2)</f>
        <v>0</v>
      </c>
      <c r="E22" s="231"/>
      <c r="F22" s="214">
        <f ca="1">IF(Rates!$C$4=1,"n/a",IF($E$14&lt;7500,"$7.5K Min.",$E$14*Rates!D2))</f>
        <v>0</v>
      </c>
      <c r="G22" s="215"/>
      <c r="H22" s="25"/>
    </row>
    <row r="23" spans="1:255" ht="14.25" hidden="1" customHeight="1">
      <c r="A23" s="11"/>
      <c r="B23" s="50"/>
      <c r="C23" s="51"/>
      <c r="D23" s="52"/>
      <c r="E23" s="53"/>
      <c r="F23" s="54"/>
      <c r="G23" s="55"/>
      <c r="H23" s="25"/>
    </row>
    <row r="24" spans="1:255" ht="18.75" hidden="1" customHeight="1">
      <c r="A24" s="24"/>
      <c r="B24" s="224" t="s">
        <v>40</v>
      </c>
      <c r="C24" s="225"/>
      <c r="D24" s="226" t="e">
        <f ca="1">IF(Rates!$C$4=1,"n/a",Rates!#REF!)</f>
        <v>#REF!</v>
      </c>
      <c r="E24" s="226"/>
      <c r="F24" s="227" t="e">
        <f ca="1">IF(Rates!$C$4=1,"n/a",IF($E$14&lt;7500,"$7.5K Min.",$E$14*Rates!#REF!))</f>
        <v>#REF!</v>
      </c>
      <c r="G24" s="228"/>
      <c r="H24" s="25"/>
    </row>
    <row r="25" spans="1:255" ht="14.25" hidden="1" customHeight="1">
      <c r="A25" s="11"/>
      <c r="B25" s="50"/>
      <c r="C25" s="51"/>
      <c r="D25" s="52"/>
      <c r="E25" s="53"/>
      <c r="F25" s="54"/>
      <c r="G25" s="55"/>
      <c r="H25" s="25"/>
    </row>
    <row r="26" spans="1:255" ht="18.75" hidden="1" customHeight="1">
      <c r="A26" s="11"/>
      <c r="B26" s="211" t="s">
        <v>41</v>
      </c>
      <c r="C26" s="212"/>
      <c r="D26" s="231" t="e">
        <f ca="1">IF(Rates!$C$4=1,"n/a",Rates!#REF!)</f>
        <v>#REF!</v>
      </c>
      <c r="E26" s="231"/>
      <c r="F26" s="214" t="e">
        <f ca="1">IF(Rates!$C$4=1,"n/a",IF($E$14&lt;7500,"$7.5K Min.",$E$14*Rates!#REF!))</f>
        <v>#REF!</v>
      </c>
      <c r="G26" s="215"/>
      <c r="H26" s="25"/>
    </row>
    <row r="27" spans="1:255" ht="8.25" customHeight="1">
      <c r="A27" s="11"/>
      <c r="C27" s="26"/>
      <c r="D27" s="27"/>
      <c r="E27" s="28"/>
      <c r="F27" s="29"/>
      <c r="G27" s="30"/>
      <c r="H27" s="25"/>
    </row>
    <row r="28" spans="1:255" ht="18.75" customHeight="1">
      <c r="A28" s="11"/>
      <c r="B28" s="232" t="s">
        <v>24</v>
      </c>
      <c r="C28" s="233"/>
      <c r="D28" s="234">
        <f ca="1">IF(Rates!$C$4=1,"n/a",Rates!$C$10)</f>
        <v>1.9900000000000001E-2</v>
      </c>
      <c r="E28" s="234"/>
      <c r="F28" s="235">
        <f ca="1">IF(Rates!$C$4=1,"n/a",IF($E$14&lt;10000,"$10K Min.",$E$14*Rates!$D$10))</f>
        <v>25498.724999999999</v>
      </c>
      <c r="G28" s="236"/>
      <c r="H28" s="25"/>
    </row>
    <row r="29" spans="1:255" ht="14.25" customHeight="1">
      <c r="A29" s="11"/>
      <c r="C29" s="26"/>
      <c r="D29" s="27"/>
      <c r="E29" s="28"/>
      <c r="F29" s="29"/>
      <c r="G29" s="30"/>
      <c r="H29" s="25"/>
    </row>
    <row r="30" spans="1:255" ht="14.25" hidden="1" customHeight="1">
      <c r="A30" s="24"/>
      <c r="B30" s="224" t="s">
        <v>24</v>
      </c>
      <c r="C30" s="225"/>
      <c r="D30" s="226">
        <v>3.9899999999999998E-2</v>
      </c>
      <c r="E30" s="226"/>
      <c r="F30" s="227">
        <f>+IF($E$14&lt;10000,"$10K Min.",$E$14*0.3183)</f>
        <v>23872.500000000004</v>
      </c>
      <c r="G30" s="228"/>
      <c r="H30" s="25"/>
    </row>
    <row r="31" spans="1:255" ht="14.25" hidden="1" customHeight="1">
      <c r="A31" s="11"/>
      <c r="C31" s="26"/>
      <c r="D31" s="27"/>
      <c r="E31" s="28"/>
      <c r="F31" s="29"/>
      <c r="G31" s="30"/>
      <c r="H31" s="25"/>
    </row>
    <row r="32" spans="1:255" ht="14.25" customHeight="1">
      <c r="A32" s="11"/>
      <c r="B32" s="229" t="str">
        <f ca="1">"Quote Date: "&amp; TEXT(TODAY(),"MM/DD/YY")</f>
        <v>Quote Date: 10/01/26</v>
      </c>
      <c r="C32" s="229"/>
      <c r="D32" s="229"/>
      <c r="E32" s="229"/>
      <c r="F32" s="229"/>
      <c r="G32" s="229"/>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4.25" customHeight="1">
      <c r="A33" s="11"/>
      <c r="B33" s="26"/>
      <c r="C33" s="11"/>
      <c r="D33" s="32"/>
      <c r="E33" s="11"/>
      <c r="F33" s="32"/>
      <c r="G33" s="209" t="s">
        <v>42</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4.25" customHeight="1">
      <c r="A34" s="11"/>
      <c r="B34" s="70" t="s">
        <v>43</v>
      </c>
      <c r="C34" s="71"/>
      <c r="D34" s="71"/>
      <c r="E34" s="38"/>
      <c r="F34"/>
      <c r="G34" s="72" t="s">
        <v>27</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4.25" customHeight="1">
      <c r="A35" s="11"/>
      <c r="B35" s="210" t="s">
        <v>44</v>
      </c>
      <c r="C35" s="71"/>
      <c r="D35" s="71"/>
      <c r="E35" s="38"/>
      <c r="F35"/>
      <c r="G35" s="72" t="str">
        <f>"- Pricing effective through "&amp;TEXT(Rates!C3,"mm/dd/yyyy")</f>
        <v>- Pricing effective through 12/31/2026</v>
      </c>
      <c r="H35" s="25"/>
    </row>
    <row r="36" spans="1:255" ht="14.25" customHeight="1">
      <c r="A36" s="11"/>
      <c r="B36" s="210" t="s">
        <v>45</v>
      </c>
      <c r="C36" s="74"/>
      <c r="D36"/>
      <c r="E36" s="38"/>
      <c r="F36"/>
      <c r="G36" s="75" t="s">
        <v>31</v>
      </c>
      <c r="H36" s="25"/>
    </row>
    <row r="37" spans="1:255" s="38" customFormat="1" ht="14.25" customHeight="1">
      <c r="A37" s="11"/>
      <c r="B37" s="70" t="s">
        <v>26</v>
      </c>
      <c r="C37" s="74"/>
      <c r="D37" s="74"/>
      <c r="F37"/>
      <c r="G37" s="72" t="s">
        <v>30</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ustomHeight="1">
      <c r="A38" s="11"/>
      <c r="B38" s="73" t="s">
        <v>34</v>
      </c>
      <c r="G38" s="72" t="s">
        <v>32</v>
      </c>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14.25" customHeight="1">
      <c r="A39" s="11"/>
      <c r="B39" s="230" t="str">
        <f ca="1">IF(Rates!C4=0,"","Quote Tool outside of effective pricing dates. Please contact GreatAmerica at the email below to request an update.")</f>
        <v/>
      </c>
      <c r="C39" s="230"/>
      <c r="D39" s="230"/>
      <c r="E39" s="230"/>
      <c r="F39" s="230"/>
      <c r="G39" s="230"/>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14.25" customHeight="1">
      <c r="B40" s="230"/>
      <c r="C40" s="230"/>
      <c r="D40" s="230"/>
      <c r="E40" s="230"/>
      <c r="F40" s="230"/>
      <c r="G40" s="230"/>
    </row>
    <row r="41" spans="1:255" s="38" customFormat="1" ht="0.75" customHeight="1">
      <c r="A41" s="25"/>
      <c r="B41" s="230"/>
      <c r="C41" s="230"/>
      <c r="D41" s="230"/>
      <c r="E41" s="230"/>
      <c r="F41" s="230"/>
      <c r="G41" s="230"/>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1.7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4.25" customHeight="1">
      <c r="A44" s="25"/>
      <c r="B44" s="45" t="str">
        <f>+Inputs!B30</f>
        <v>Phone: 800-945-2644</v>
      </c>
      <c r="C44" s="25"/>
      <c r="D44" s="25"/>
      <c r="E44" s="25"/>
      <c r="F44"/>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14</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4.25" customHeight="1">
      <c r="A46" s="25"/>
      <c r="B46" s="44" t="s">
        <v>15</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8.2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8.25"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7.5"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6.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hidden="1" customHeight="1">
      <c r="A52" s="25"/>
      <c r="B52" s="73" t="s">
        <v>46</v>
      </c>
      <c r="C52"/>
      <c r="D52"/>
      <c r="E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8.25" hidden="1" customHeight="1">
      <c r="A53" s="25"/>
      <c r="B53"/>
      <c r="C53"/>
      <c r="D53"/>
      <c r="E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8.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8.25" hidden="1" customHeight="1">
      <c r="B116" s="40"/>
      <c r="C116" s="40"/>
      <c r="D116" s="40"/>
      <c r="E116" s="40"/>
      <c r="F116" s="40"/>
      <c r="G116" s="40"/>
    </row>
    <row r="117" spans="2:7" ht="8.25" hidden="1" customHeight="1">
      <c r="B117" s="40"/>
      <c r="C117" s="40"/>
      <c r="D117" s="40"/>
      <c r="E117" s="40"/>
      <c r="F117" s="40"/>
      <c r="G117" s="40"/>
    </row>
    <row r="118" spans="2:7" ht="8.25" hidden="1" customHeight="1">
      <c r="B118" s="40"/>
      <c r="C118" s="40"/>
      <c r="D118" s="40"/>
      <c r="E118" s="40"/>
      <c r="F118" s="40"/>
      <c r="G118" s="40"/>
    </row>
    <row r="119" spans="2:7" ht="8.25" hidden="1" customHeight="1">
      <c r="B119" s="40"/>
      <c r="C119" s="40"/>
      <c r="D119" s="40"/>
      <c r="E119" s="40"/>
      <c r="F119" s="40"/>
      <c r="G119" s="40"/>
    </row>
    <row r="120" spans="2:7" ht="8.25" hidden="1" customHeight="1">
      <c r="B120" s="40"/>
      <c r="C120" s="40"/>
      <c r="D120" s="40"/>
      <c r="E120" s="40"/>
      <c r="F120" s="40"/>
      <c r="G120" s="40"/>
    </row>
    <row r="121" spans="2:7" ht="8.25" hidden="1" customHeight="1">
      <c r="B121" s="40"/>
      <c r="C121" s="40"/>
      <c r="D121" s="40"/>
      <c r="E121" s="40"/>
      <c r="F121" s="40"/>
      <c r="G121" s="40"/>
    </row>
  </sheetData>
  <sheetProtection algorithmName="SHA-512" hashValue="YPJZonMbiqR/dAEQd8CeuhZiCxnKlZ0fv24kWuAKK/Cp38rrzKxFVKKt8sezQEniiv15SciVVTNtic40t+xkLw==" saltValue="V/G1p1xGKIkeSwvW439dxg==" spinCount="100000" sheet="1" objects="1" scenarios="1" selectLockedCells="1"/>
  <mergeCells count="23">
    <mergeCell ref="B2:D2"/>
    <mergeCell ref="E14:F14"/>
    <mergeCell ref="B16:G16"/>
    <mergeCell ref="B20:C20"/>
    <mergeCell ref="D20:E20"/>
    <mergeCell ref="F20:G20"/>
    <mergeCell ref="B22:C22"/>
    <mergeCell ref="D22:E22"/>
    <mergeCell ref="F22:G22"/>
    <mergeCell ref="B24:C24"/>
    <mergeCell ref="D24:E24"/>
    <mergeCell ref="F24:G24"/>
    <mergeCell ref="B26:C26"/>
    <mergeCell ref="D26:E26"/>
    <mergeCell ref="F26:G26"/>
    <mergeCell ref="B28:C28"/>
    <mergeCell ref="D28:E28"/>
    <mergeCell ref="F28:G28"/>
    <mergeCell ref="B30:C30"/>
    <mergeCell ref="D30:E30"/>
    <mergeCell ref="F30:G30"/>
    <mergeCell ref="B32:G32"/>
    <mergeCell ref="B39:G41"/>
  </mergeCells>
  <hyperlinks>
    <hyperlink ref="B46" r:id="rId1" xr:uid="{B874F982-D425-4B8E-97A6-4B75D9BB7FE4}"/>
  </hyperlinks>
  <printOptions horizontalCentered="1"/>
  <pageMargins left="0.2" right="0.2" top="0.25" bottom="0.25" header="0.5" footer="0.5"/>
  <pageSetup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C69A-9B33-44AE-A327-0270EB1B7C5D}">
  <sheetPr codeName="Sheet6">
    <pageSetUpPr fitToPage="1"/>
  </sheetPr>
  <dimension ref="A1:V51"/>
  <sheetViews>
    <sheetView showGridLines="0" showRowColHeaders="0" zoomScale="115" zoomScaleNormal="115" workbookViewId="0">
      <selection activeCell="P19" sqref="P19"/>
    </sheetView>
  </sheetViews>
  <sheetFormatPr defaultColWidth="0" defaultRowHeight="12.75" customHeight="1" zeroHeight="1"/>
  <cols>
    <col min="1" max="1" width="2.42578125" style="85" customWidth="1"/>
    <col min="2" max="5" width="3.7109375" style="118" customWidth="1"/>
    <col min="6" max="16" width="5.7109375" style="118" customWidth="1"/>
    <col min="17" max="17" width="8.140625" style="118" customWidth="1"/>
    <col min="18" max="18" width="12" style="118" customWidth="1"/>
    <col min="19" max="19" width="2.5703125" style="85" customWidth="1"/>
    <col min="20" max="20" width="9.140625" style="85" hidden="1" customWidth="1"/>
    <col min="21" max="21" width="14" style="85" hidden="1" customWidth="1"/>
    <col min="22" max="22" width="5.140625" style="85" hidden="1" customWidth="1"/>
    <col min="23" max="16384" width="9.140625" style="85" hidden="1"/>
  </cols>
  <sheetData>
    <row r="1" spans="2:22" ht="44.25" customHeight="1">
      <c r="B1" s="78"/>
      <c r="C1" s="79"/>
      <c r="D1" s="79"/>
      <c r="E1" s="80"/>
      <c r="F1" s="79"/>
      <c r="G1" s="79"/>
      <c r="H1" s="79"/>
      <c r="I1" s="79"/>
      <c r="J1" s="79"/>
      <c r="K1" s="81"/>
      <c r="L1" s="79"/>
      <c r="M1" s="79"/>
      <c r="N1" s="82"/>
      <c r="O1" s="83"/>
      <c r="P1" s="83"/>
      <c r="Q1" s="83"/>
      <c r="R1" s="84"/>
      <c r="U1" s="85" t="s">
        <v>47</v>
      </c>
      <c r="V1" s="85" t="s">
        <v>48</v>
      </c>
    </row>
    <row r="2" spans="2:22" ht="24" customHeight="1" thickBot="1">
      <c r="B2" s="86"/>
      <c r="C2" s="87"/>
      <c r="D2" s="87"/>
      <c r="E2" s="88"/>
      <c r="F2" s="87"/>
      <c r="G2" s="87"/>
      <c r="H2" s="87"/>
      <c r="I2" s="87"/>
      <c r="J2" s="87"/>
      <c r="K2" s="89"/>
      <c r="L2" s="87"/>
      <c r="M2" s="87"/>
      <c r="N2" s="90"/>
      <c r="O2" s="91"/>
      <c r="P2" s="92"/>
      <c r="Q2" s="91"/>
      <c r="R2" s="93"/>
      <c r="U2" s="85" t="s">
        <v>49</v>
      </c>
      <c r="V2" s="85">
        <v>29</v>
      </c>
    </row>
    <row r="3" spans="2:22" ht="14.25" thickBot="1">
      <c r="B3" s="238" t="s">
        <v>50</v>
      </c>
      <c r="C3" s="239"/>
      <c r="D3" s="239"/>
      <c r="E3" s="239"/>
      <c r="F3" s="239"/>
      <c r="G3" s="239"/>
      <c r="H3" s="239"/>
      <c r="I3" s="239"/>
      <c r="J3" s="239"/>
      <c r="K3" s="239"/>
      <c r="L3" s="239"/>
      <c r="M3" s="239"/>
      <c r="N3" s="239"/>
      <c r="O3" s="239"/>
      <c r="P3" s="239"/>
      <c r="Q3" s="239"/>
      <c r="R3" s="240"/>
      <c r="U3" s="85" t="s">
        <v>51</v>
      </c>
      <c r="V3" s="85">
        <v>36</v>
      </c>
    </row>
    <row r="4" spans="2:22">
      <c r="B4" s="1" t="s">
        <v>52</v>
      </c>
      <c r="C4" s="94"/>
      <c r="D4" s="94"/>
      <c r="E4" s="94"/>
      <c r="F4" s="94"/>
      <c r="G4" s="94"/>
      <c r="H4" s="94"/>
      <c r="I4" s="2" t="s">
        <v>53</v>
      </c>
      <c r="J4" s="94"/>
      <c r="K4" s="94"/>
      <c r="L4" s="94"/>
      <c r="M4" s="94"/>
      <c r="N4" s="94"/>
      <c r="O4" s="3"/>
      <c r="P4" s="2" t="s">
        <v>54</v>
      </c>
      <c r="Q4" s="94"/>
      <c r="R4" s="4"/>
      <c r="U4" s="85" t="s">
        <v>55</v>
      </c>
      <c r="V4" s="85">
        <v>42</v>
      </c>
    </row>
    <row r="5" spans="2:22">
      <c r="B5" s="241" t="str">
        <f>Inputs!$C$10</f>
        <v>Dealer Name</v>
      </c>
      <c r="C5" s="242"/>
      <c r="D5" s="242"/>
      <c r="E5" s="242"/>
      <c r="F5" s="242"/>
      <c r="G5" s="242"/>
      <c r="H5" s="243"/>
      <c r="I5" s="244"/>
      <c r="J5" s="245"/>
      <c r="K5" s="245"/>
      <c r="L5" s="245"/>
      <c r="M5" s="245"/>
      <c r="N5" s="245"/>
      <c r="O5" s="246"/>
      <c r="P5" s="247"/>
      <c r="Q5" s="248"/>
      <c r="R5" s="249"/>
      <c r="U5" s="85" t="s">
        <v>56</v>
      </c>
      <c r="V5" s="85">
        <v>54</v>
      </c>
    </row>
    <row r="6" spans="2:22">
      <c r="B6" s="5" t="s">
        <v>57</v>
      </c>
      <c r="C6" s="6"/>
      <c r="D6" s="6"/>
      <c r="E6" s="6"/>
      <c r="F6" s="6"/>
      <c r="G6" s="6"/>
      <c r="H6" s="6"/>
      <c r="I6" s="7" t="s">
        <v>58</v>
      </c>
      <c r="J6" s="6"/>
      <c r="K6" s="6"/>
      <c r="L6" s="6"/>
      <c r="M6" s="6"/>
      <c r="N6" s="6"/>
      <c r="O6" s="8"/>
      <c r="P6" s="7" t="s">
        <v>59</v>
      </c>
      <c r="Q6" s="6"/>
      <c r="R6" s="9"/>
      <c r="U6" s="85" t="s">
        <v>60</v>
      </c>
      <c r="V6" s="85">
        <v>66</v>
      </c>
    </row>
    <row r="7" spans="2:22" ht="13.5" thickBot="1">
      <c r="B7" s="241" t="str">
        <f>Inputs!$C$11</f>
        <v>Contact Name</v>
      </c>
      <c r="C7" s="242"/>
      <c r="D7" s="242"/>
      <c r="E7" s="242"/>
      <c r="F7" s="242"/>
      <c r="G7" s="242"/>
      <c r="H7" s="243"/>
      <c r="I7" s="247" t="str">
        <f>Inputs!$C$12</f>
        <v>Contact Email</v>
      </c>
      <c r="J7" s="248"/>
      <c r="K7" s="248"/>
      <c r="L7" s="248"/>
      <c r="M7" s="248"/>
      <c r="N7" s="248"/>
      <c r="O7" s="250"/>
      <c r="P7" s="247"/>
      <c r="Q7" s="248"/>
      <c r="R7" s="249"/>
    </row>
    <row r="8" spans="2:22" ht="17.25" thickBot="1">
      <c r="B8" s="95" t="s">
        <v>4</v>
      </c>
      <c r="C8" s="96"/>
      <c r="D8" s="96"/>
      <c r="E8" s="97"/>
      <c r="F8" s="97"/>
      <c r="G8" s="97"/>
      <c r="H8" s="97"/>
      <c r="I8" s="97"/>
      <c r="J8" s="98"/>
      <c r="K8" s="99"/>
      <c r="L8" s="97"/>
      <c r="M8" s="97"/>
      <c r="N8" s="100"/>
      <c r="O8" s="101"/>
      <c r="P8" s="97"/>
      <c r="Q8" s="97"/>
      <c r="R8" s="102"/>
    </row>
    <row r="9" spans="2:22">
      <c r="B9" s="103" t="s">
        <v>61</v>
      </c>
      <c r="C9" s="104"/>
      <c r="D9" s="104"/>
      <c r="E9" s="105"/>
      <c r="F9" s="105"/>
      <c r="G9" s="106"/>
      <c r="H9" s="106"/>
      <c r="I9" s="106"/>
      <c r="J9" s="106"/>
      <c r="K9" s="106"/>
      <c r="L9" s="107"/>
      <c r="M9" s="255"/>
      <c r="N9" s="255"/>
      <c r="O9" s="108"/>
      <c r="P9" s="109"/>
      <c r="Q9" s="108"/>
      <c r="R9" s="110"/>
    </row>
    <row r="10" spans="2:22">
      <c r="B10" s="329" t="str">
        <f>Inputs!$C$16</f>
        <v>Customer Name</v>
      </c>
      <c r="C10" s="330"/>
      <c r="D10" s="330"/>
      <c r="E10" s="330"/>
      <c r="F10" s="330"/>
      <c r="G10" s="330"/>
      <c r="H10" s="330"/>
      <c r="I10" s="330"/>
      <c r="J10" s="330"/>
      <c r="K10" s="330"/>
      <c r="L10" s="330"/>
      <c r="M10" s="330"/>
      <c r="N10" s="330"/>
      <c r="O10" s="330"/>
      <c r="P10" s="330"/>
      <c r="Q10" s="330"/>
      <c r="R10" s="331"/>
    </row>
    <row r="11" spans="2:22">
      <c r="B11" s="111" t="s">
        <v>62</v>
      </c>
      <c r="C11" s="112"/>
      <c r="D11" s="112"/>
      <c r="E11" s="112"/>
      <c r="F11" s="112"/>
      <c r="G11" s="112"/>
      <c r="H11" s="112"/>
      <c r="I11" s="112"/>
      <c r="J11" s="112"/>
      <c r="K11" s="112"/>
      <c r="L11" s="112" t="s">
        <v>63</v>
      </c>
      <c r="M11" s="256" t="s">
        <v>64</v>
      </c>
      <c r="N11" s="257"/>
      <c r="O11" s="257"/>
      <c r="P11" s="257"/>
      <c r="Q11" s="257"/>
      <c r="R11" s="258"/>
    </row>
    <row r="12" spans="2:22">
      <c r="B12" s="259" t="str">
        <f>Inputs!$C$17</f>
        <v>Customer Address</v>
      </c>
      <c r="C12" s="260"/>
      <c r="D12" s="260"/>
      <c r="E12" s="260"/>
      <c r="F12" s="260"/>
      <c r="G12" s="260"/>
      <c r="H12" s="260"/>
      <c r="I12" s="260"/>
      <c r="J12" s="260"/>
      <c r="K12" s="260"/>
      <c r="L12" s="261"/>
      <c r="M12" s="262" t="str">
        <f>Inputs!$C$18</f>
        <v>Customer City, State, Zip</v>
      </c>
      <c r="N12" s="263"/>
      <c r="O12" s="263"/>
      <c r="P12" s="263"/>
      <c r="Q12" s="263"/>
      <c r="R12" s="264"/>
    </row>
    <row r="13" spans="2:22">
      <c r="B13" s="111" t="s">
        <v>65</v>
      </c>
      <c r="C13" s="113"/>
      <c r="D13" s="113"/>
      <c r="E13" s="113"/>
      <c r="F13" s="113"/>
      <c r="G13" s="113"/>
      <c r="H13" s="113"/>
      <c r="I13" s="113"/>
      <c r="J13" s="113"/>
      <c r="K13" s="113"/>
      <c r="L13" s="113"/>
      <c r="M13" s="113"/>
      <c r="N13" s="114" t="s">
        <v>66</v>
      </c>
      <c r="O13" s="115"/>
      <c r="P13" s="113"/>
      <c r="Q13" s="113"/>
      <c r="R13" s="110"/>
    </row>
    <row r="14" spans="2:22">
      <c r="B14" s="259"/>
      <c r="C14" s="260"/>
      <c r="D14" s="260"/>
      <c r="E14" s="260"/>
      <c r="F14" s="260"/>
      <c r="G14" s="260"/>
      <c r="H14" s="260"/>
      <c r="I14" s="260"/>
      <c r="J14" s="260"/>
      <c r="K14" s="260"/>
      <c r="L14" s="260"/>
      <c r="M14" s="261"/>
      <c r="N14" s="265"/>
      <c r="O14" s="260"/>
      <c r="P14" s="260"/>
      <c r="Q14" s="260"/>
      <c r="R14" s="266"/>
    </row>
    <row r="15" spans="2:22">
      <c r="B15" s="111" t="s">
        <v>67</v>
      </c>
      <c r="C15" s="112"/>
      <c r="D15" s="112"/>
      <c r="E15" s="112"/>
      <c r="F15" s="112"/>
      <c r="G15" s="114" t="s">
        <v>68</v>
      </c>
      <c r="H15" s="113"/>
      <c r="I15" s="113"/>
      <c r="J15" s="114" t="s">
        <v>69</v>
      </c>
      <c r="K15" s="112"/>
      <c r="L15" s="112"/>
      <c r="M15" s="114" t="s">
        <v>70</v>
      </c>
      <c r="N15" s="116"/>
      <c r="O15" s="116"/>
      <c r="P15" s="116"/>
      <c r="Q15" s="113"/>
      <c r="R15" s="110"/>
    </row>
    <row r="16" spans="2:22">
      <c r="B16" s="267"/>
      <c r="C16" s="260"/>
      <c r="D16" s="260"/>
      <c r="E16" s="260"/>
      <c r="F16" s="261"/>
      <c r="G16" s="265"/>
      <c r="H16" s="260"/>
      <c r="I16" s="261"/>
      <c r="J16" s="268" t="str">
        <f>Inputs!$C$19</f>
        <v>Customer Phone</v>
      </c>
      <c r="K16" s="260"/>
      <c r="L16" s="261"/>
      <c r="M16" s="265" t="str">
        <f>Inputs!$C$20</f>
        <v>Customer Email</v>
      </c>
      <c r="N16" s="260"/>
      <c r="O16" s="260"/>
      <c r="P16" s="260"/>
      <c r="Q16" s="260"/>
      <c r="R16" s="266"/>
    </row>
    <row r="17" spans="2:18">
      <c r="B17" s="111" t="s">
        <v>71</v>
      </c>
      <c r="C17" s="112"/>
      <c r="D17" s="112"/>
      <c r="E17" s="112"/>
      <c r="F17" s="112"/>
      <c r="G17" s="112"/>
      <c r="H17" s="112"/>
      <c r="I17" s="112" t="s">
        <v>63</v>
      </c>
      <c r="J17" s="112" t="s">
        <v>63</v>
      </c>
      <c r="K17" s="117"/>
      <c r="R17" s="119"/>
    </row>
    <row r="18" spans="2:18">
      <c r="B18" s="269"/>
      <c r="C18" s="270"/>
      <c r="D18" s="270"/>
      <c r="E18" s="270"/>
      <c r="F18" s="270"/>
      <c r="G18" s="270"/>
      <c r="H18" s="270"/>
      <c r="I18" s="270"/>
      <c r="J18" s="270"/>
      <c r="K18" s="270"/>
      <c r="L18" s="270"/>
      <c r="M18" s="270"/>
      <c r="N18" s="270"/>
      <c r="O18" s="270"/>
      <c r="P18" s="270"/>
      <c r="Q18" s="270"/>
      <c r="R18" s="271"/>
    </row>
    <row r="19" spans="2:18">
      <c r="B19" s="251" t="s">
        <v>72</v>
      </c>
      <c r="C19" s="252"/>
      <c r="D19" s="253" t="s">
        <v>73</v>
      </c>
      <c r="E19" s="252"/>
      <c r="F19" s="120" t="s">
        <v>74</v>
      </c>
      <c r="G19" s="121" t="s">
        <v>75</v>
      </c>
      <c r="H19" s="253" t="s">
        <v>76</v>
      </c>
      <c r="I19" s="252"/>
      <c r="J19" s="253" t="s">
        <v>77</v>
      </c>
      <c r="K19" s="254"/>
      <c r="L19" s="114" t="s">
        <v>78</v>
      </c>
      <c r="M19" s="122"/>
      <c r="N19" s="122"/>
      <c r="O19" s="122"/>
      <c r="P19" s="122"/>
      <c r="Q19" s="122"/>
      <c r="R19" s="119"/>
    </row>
    <row r="20" spans="2:18" ht="13.5" thickBot="1">
      <c r="B20" s="281" t="s">
        <v>63</v>
      </c>
      <c r="C20" s="282"/>
      <c r="D20" s="283" t="s">
        <v>63</v>
      </c>
      <c r="E20" s="282"/>
      <c r="F20" s="123" t="s">
        <v>63</v>
      </c>
      <c r="G20" s="124" t="s">
        <v>63</v>
      </c>
      <c r="H20" s="283" t="s">
        <v>63</v>
      </c>
      <c r="I20" s="282"/>
      <c r="J20" s="284"/>
      <c r="K20" s="285"/>
      <c r="L20" s="286"/>
      <c r="M20" s="287"/>
      <c r="N20" s="287"/>
      <c r="O20" s="287"/>
      <c r="P20" s="287"/>
      <c r="Q20" s="287"/>
      <c r="R20" s="288"/>
    </row>
    <row r="21" spans="2:18" ht="17.25" thickBot="1">
      <c r="B21" s="125" t="s">
        <v>79</v>
      </c>
      <c r="C21" s="126"/>
      <c r="D21" s="126"/>
      <c r="E21" s="127"/>
      <c r="F21" s="127"/>
      <c r="G21" s="127"/>
      <c r="H21" s="127"/>
      <c r="I21" s="127"/>
      <c r="J21" s="128"/>
      <c r="K21" s="129"/>
      <c r="L21" s="127"/>
      <c r="M21" s="127"/>
      <c r="N21" s="130"/>
      <c r="O21" s="131"/>
      <c r="P21" s="127"/>
      <c r="Q21" s="127"/>
      <c r="R21" s="132"/>
    </row>
    <row r="22" spans="2:18">
      <c r="B22" s="133" t="s">
        <v>80</v>
      </c>
      <c r="C22" s="134"/>
      <c r="D22" s="134"/>
      <c r="E22" s="135"/>
      <c r="F22" s="136" t="s">
        <v>81</v>
      </c>
      <c r="G22" s="137"/>
      <c r="H22" s="137"/>
      <c r="I22" s="272" t="s">
        <v>82</v>
      </c>
      <c r="J22" s="273"/>
      <c r="K22" s="272" t="s">
        <v>83</v>
      </c>
      <c r="L22" s="273"/>
      <c r="M22" s="272" t="s">
        <v>84</v>
      </c>
      <c r="N22" s="273"/>
      <c r="O22" s="272" t="s">
        <v>85</v>
      </c>
      <c r="P22" s="274"/>
      <c r="Q22" s="138"/>
      <c r="R22" s="139" t="s">
        <v>86</v>
      </c>
    </row>
    <row r="23" spans="2:18" ht="13.5" thickBot="1">
      <c r="B23" s="275"/>
      <c r="C23" s="276"/>
      <c r="D23" s="276"/>
      <c r="E23" s="277"/>
      <c r="F23" s="278"/>
      <c r="G23" s="279"/>
      <c r="H23" s="280"/>
      <c r="I23" s="278"/>
      <c r="J23" s="280"/>
      <c r="K23" s="278"/>
      <c r="L23" s="280"/>
      <c r="M23" s="278"/>
      <c r="N23" s="280"/>
      <c r="O23" s="278"/>
      <c r="P23" s="279"/>
      <c r="Q23" s="280"/>
      <c r="R23" s="140"/>
    </row>
    <row r="24" spans="2:18" ht="14.25" thickBot="1">
      <c r="B24" s="141" t="s">
        <v>87</v>
      </c>
      <c r="C24" s="142"/>
      <c r="D24" s="142"/>
      <c r="E24" s="143"/>
      <c r="F24" s="143"/>
      <c r="G24" s="143"/>
      <c r="H24" s="143"/>
      <c r="I24" s="143"/>
      <c r="J24" s="143"/>
      <c r="K24" s="143"/>
      <c r="L24" s="143"/>
      <c r="M24" s="143"/>
      <c r="N24" s="143"/>
      <c r="O24" s="143"/>
      <c r="P24" s="143"/>
      <c r="Q24" s="143"/>
      <c r="R24" s="144"/>
    </row>
    <row r="25" spans="2:18">
      <c r="B25" s="145" t="s">
        <v>88</v>
      </c>
      <c r="C25" s="146"/>
      <c r="D25" s="146"/>
      <c r="E25" s="146"/>
      <c r="F25" s="146"/>
      <c r="G25" s="146" t="s">
        <v>63</v>
      </c>
      <c r="H25" s="147" t="s">
        <v>89</v>
      </c>
      <c r="I25" s="146"/>
      <c r="J25" s="148"/>
      <c r="K25" s="146" t="s">
        <v>63</v>
      </c>
      <c r="L25" s="147" t="s">
        <v>90</v>
      </c>
      <c r="M25" s="146" t="s">
        <v>63</v>
      </c>
      <c r="N25" s="147" t="s">
        <v>91</v>
      </c>
      <c r="O25" s="147" t="s">
        <v>92</v>
      </c>
      <c r="P25" s="146"/>
      <c r="Q25" s="147" t="s">
        <v>93</v>
      </c>
      <c r="R25" s="149"/>
    </row>
    <row r="26" spans="2:18">
      <c r="B26" s="308"/>
      <c r="C26" s="309"/>
      <c r="D26" s="309"/>
      <c r="E26" s="309"/>
      <c r="F26" s="309"/>
      <c r="G26" s="310"/>
      <c r="H26" s="311"/>
      <c r="I26" s="309"/>
      <c r="J26" s="309"/>
      <c r="K26" s="310"/>
      <c r="L26" s="311"/>
      <c r="M26" s="310"/>
      <c r="N26" s="150"/>
      <c r="O26" s="312"/>
      <c r="P26" s="313"/>
      <c r="Q26" s="314"/>
      <c r="R26" s="315"/>
    </row>
    <row r="27" spans="2:18">
      <c r="B27" s="151" t="s">
        <v>88</v>
      </c>
      <c r="C27" s="152"/>
      <c r="D27" s="152"/>
      <c r="E27" s="152"/>
      <c r="F27" s="152"/>
      <c r="G27" s="152"/>
      <c r="H27" s="153" t="s">
        <v>89</v>
      </c>
      <c r="I27" s="152"/>
      <c r="J27" s="152"/>
      <c r="K27" s="152"/>
      <c r="L27" s="153" t="s">
        <v>90</v>
      </c>
      <c r="M27" s="154"/>
      <c r="N27" s="155" t="s">
        <v>91</v>
      </c>
      <c r="O27" s="155" t="s">
        <v>92</v>
      </c>
      <c r="P27" s="156"/>
      <c r="Q27" s="155" t="s">
        <v>93</v>
      </c>
      <c r="R27" s="157"/>
    </row>
    <row r="28" spans="2:18" ht="13.5" thickBot="1">
      <c r="B28" s="296"/>
      <c r="C28" s="297"/>
      <c r="D28" s="297"/>
      <c r="E28" s="297"/>
      <c r="F28" s="297"/>
      <c r="G28" s="298"/>
      <c r="H28" s="299"/>
      <c r="I28" s="300"/>
      <c r="J28" s="300"/>
      <c r="K28" s="301"/>
      <c r="L28" s="302"/>
      <c r="M28" s="303"/>
      <c r="N28" s="158"/>
      <c r="O28" s="304"/>
      <c r="P28" s="305"/>
      <c r="Q28" s="306"/>
      <c r="R28" s="307"/>
    </row>
    <row r="29" spans="2:18" ht="14.25" thickBot="1">
      <c r="B29" s="159" t="s">
        <v>94</v>
      </c>
      <c r="C29" s="160"/>
      <c r="D29" s="160"/>
      <c r="E29" s="161"/>
      <c r="F29" s="161"/>
      <c r="G29" s="161"/>
      <c r="H29" s="161"/>
      <c r="I29" s="161"/>
      <c r="J29" s="161"/>
      <c r="K29" s="161"/>
      <c r="L29" s="161"/>
      <c r="M29" s="161"/>
      <c r="N29" s="161"/>
      <c r="O29" s="161"/>
      <c r="P29" s="161"/>
      <c r="Q29" s="161"/>
      <c r="R29" s="162"/>
    </row>
    <row r="30" spans="2:18">
      <c r="B30" s="289" t="s">
        <v>95</v>
      </c>
      <c r="C30" s="290"/>
      <c r="D30" s="290"/>
      <c r="E30" s="290"/>
      <c r="F30" s="290"/>
      <c r="G30" s="290"/>
      <c r="H30" s="290"/>
      <c r="I30" s="290"/>
      <c r="J30" s="290"/>
      <c r="K30" s="290"/>
      <c r="L30" s="290"/>
      <c r="M30" s="290"/>
      <c r="N30" s="290"/>
      <c r="O30" s="56" t="s">
        <v>96</v>
      </c>
      <c r="P30" s="57"/>
      <c r="Q30" s="58"/>
      <c r="R30" s="59" t="s">
        <v>97</v>
      </c>
    </row>
    <row r="31" spans="2:18">
      <c r="B31" s="291"/>
      <c r="C31" s="292"/>
      <c r="D31" s="292"/>
      <c r="E31" s="292"/>
      <c r="F31" s="292"/>
      <c r="G31" s="292"/>
      <c r="H31" s="292"/>
      <c r="I31" s="292"/>
      <c r="J31" s="292"/>
      <c r="K31" s="292"/>
      <c r="L31" s="292"/>
      <c r="M31" s="292"/>
      <c r="N31" s="292"/>
      <c r="O31" s="293"/>
      <c r="P31" s="294"/>
      <c r="Q31" s="295"/>
      <c r="R31" s="10"/>
    </row>
    <row r="32" spans="2:18">
      <c r="B32" s="291"/>
      <c r="C32" s="292"/>
      <c r="D32" s="292"/>
      <c r="E32" s="292"/>
      <c r="F32" s="292"/>
      <c r="G32" s="292"/>
      <c r="H32" s="292"/>
      <c r="I32" s="292"/>
      <c r="J32" s="292"/>
      <c r="K32" s="292"/>
      <c r="L32" s="292"/>
      <c r="M32" s="292"/>
      <c r="N32" s="292"/>
      <c r="O32" s="293"/>
      <c r="P32" s="294"/>
      <c r="Q32" s="295"/>
      <c r="R32" s="10"/>
    </row>
    <row r="33" spans="2:18">
      <c r="B33" s="291"/>
      <c r="C33" s="292"/>
      <c r="D33" s="292"/>
      <c r="E33" s="292"/>
      <c r="F33" s="292"/>
      <c r="G33" s="292"/>
      <c r="H33" s="292"/>
      <c r="I33" s="292"/>
      <c r="J33" s="292"/>
      <c r="K33" s="292"/>
      <c r="L33" s="292"/>
      <c r="M33" s="292"/>
      <c r="N33" s="292"/>
      <c r="O33" s="293"/>
      <c r="P33" s="294"/>
      <c r="Q33" s="295"/>
      <c r="R33" s="10"/>
    </row>
    <row r="34" spans="2:18" ht="13.5" thickBot="1">
      <c r="B34" s="291"/>
      <c r="C34" s="292"/>
      <c r="D34" s="292"/>
      <c r="E34" s="292"/>
      <c r="F34" s="292"/>
      <c r="G34" s="292"/>
      <c r="H34" s="292"/>
      <c r="I34" s="292"/>
      <c r="J34" s="292"/>
      <c r="K34" s="292"/>
      <c r="L34" s="292"/>
      <c r="M34" s="292"/>
      <c r="N34" s="292"/>
      <c r="O34" s="293"/>
      <c r="P34" s="294"/>
      <c r="Q34" s="295"/>
      <c r="R34" s="10"/>
    </row>
    <row r="35" spans="2:18" ht="14.25" thickBot="1">
      <c r="B35" s="159" t="s">
        <v>98</v>
      </c>
      <c r="C35" s="160"/>
      <c r="D35" s="160"/>
      <c r="E35" s="161"/>
      <c r="F35" s="161"/>
      <c r="G35" s="161"/>
      <c r="H35" s="161"/>
      <c r="I35" s="161"/>
      <c r="J35" s="161"/>
      <c r="K35" s="161"/>
      <c r="L35" s="161"/>
      <c r="M35" s="161"/>
      <c r="N35" s="161"/>
      <c r="O35" s="161"/>
      <c r="P35" s="161"/>
      <c r="Q35" s="161"/>
      <c r="R35" s="162"/>
    </row>
    <row r="36" spans="2:18" ht="13.5" thickBot="1">
      <c r="B36" s="60" t="s">
        <v>99</v>
      </c>
      <c r="C36" s="61"/>
      <c r="D36" s="325" t="s">
        <v>49</v>
      </c>
      <c r="E36" s="325"/>
      <c r="F36" s="325"/>
      <c r="G36" s="61" t="s">
        <v>100</v>
      </c>
      <c r="H36" s="163"/>
      <c r="I36" s="326">
        <f>VLOOKUP($D$36,$U$2:$V$6,2,0)</f>
        <v>29</v>
      </c>
      <c r="J36" s="326"/>
      <c r="K36" s="326" t="s">
        <v>101</v>
      </c>
      <c r="L36" s="326"/>
      <c r="M36" s="326"/>
      <c r="N36" s="327">
        <f>Inputs!$C$25</f>
        <v>75000</v>
      </c>
      <c r="O36" s="327"/>
      <c r="P36" s="327"/>
      <c r="Q36" s="62"/>
      <c r="R36" s="63"/>
    </row>
    <row r="37" spans="2:18" ht="16.5">
      <c r="B37" s="164"/>
      <c r="C37" s="165"/>
      <c r="D37" s="165"/>
      <c r="E37" s="166"/>
      <c r="F37" s="166"/>
      <c r="G37" s="166"/>
      <c r="H37" s="166"/>
      <c r="I37" s="166"/>
      <c r="J37" s="166"/>
      <c r="K37" s="166"/>
      <c r="L37" s="166"/>
      <c r="M37" s="166"/>
      <c r="N37" s="166"/>
      <c r="O37" s="166"/>
      <c r="P37" s="166"/>
      <c r="Q37" s="166"/>
      <c r="R37" s="167"/>
    </row>
    <row r="38" spans="2:18" ht="21" customHeight="1">
      <c r="B38" s="164"/>
      <c r="C38" s="316" t="s">
        <v>102</v>
      </c>
      <c r="D38" s="317"/>
      <c r="E38" s="317"/>
      <c r="F38" s="317"/>
      <c r="G38" s="317"/>
      <c r="H38" s="317"/>
      <c r="I38" s="317"/>
      <c r="J38" s="317"/>
      <c r="K38" s="317"/>
      <c r="L38" s="317"/>
      <c r="M38" s="317"/>
      <c r="N38" s="317"/>
      <c r="O38" s="317"/>
      <c r="P38" s="317"/>
      <c r="Q38" s="317"/>
      <c r="R38" s="318"/>
    </row>
    <row r="39" spans="2:18" ht="21" customHeight="1">
      <c r="B39" s="164"/>
      <c r="C39" s="319"/>
      <c r="D39" s="320"/>
      <c r="E39" s="320"/>
      <c r="F39" s="320"/>
      <c r="G39" s="320"/>
      <c r="H39" s="320"/>
      <c r="I39" s="320"/>
      <c r="J39" s="320"/>
      <c r="K39" s="320"/>
      <c r="L39" s="320"/>
      <c r="M39" s="320"/>
      <c r="N39" s="320"/>
      <c r="O39" s="320"/>
      <c r="P39" s="320"/>
      <c r="Q39" s="320"/>
      <c r="R39" s="321"/>
    </row>
    <row r="40" spans="2:18" ht="16.5">
      <c r="B40" s="164"/>
      <c r="C40" s="168"/>
      <c r="D40" s="169"/>
      <c r="E40" s="169"/>
      <c r="F40" s="169"/>
      <c r="G40" s="169"/>
      <c r="H40" s="169"/>
      <c r="I40" s="169"/>
      <c r="J40" s="169"/>
      <c r="K40" s="169"/>
      <c r="L40" s="169"/>
      <c r="M40" s="169"/>
      <c r="N40" s="169"/>
      <c r="O40" s="169"/>
      <c r="P40" s="169"/>
      <c r="Q40" s="169"/>
      <c r="R40" s="170"/>
    </row>
    <row r="41" spans="2:18" ht="15.75">
      <c r="B41" s="171"/>
      <c r="C41" s="322" t="s">
        <v>103</v>
      </c>
      <c r="D41" s="323"/>
      <c r="E41" s="323"/>
      <c r="F41" s="323"/>
      <c r="G41" s="323"/>
      <c r="H41" s="323"/>
      <c r="I41" s="323"/>
      <c r="J41" s="323"/>
      <c r="K41" s="323"/>
      <c r="L41" s="323"/>
      <c r="M41" s="323"/>
      <c r="N41" s="323"/>
      <c r="O41" s="323" t="s">
        <v>104</v>
      </c>
      <c r="P41" s="323"/>
      <c r="Q41" s="323"/>
      <c r="R41" s="324"/>
    </row>
    <row r="42" spans="2:18" ht="15.75">
      <c r="B42" s="171"/>
      <c r="C42" s="322"/>
      <c r="D42" s="323"/>
      <c r="E42" s="323"/>
      <c r="F42" s="323"/>
      <c r="G42" s="323"/>
      <c r="H42" s="323"/>
      <c r="I42" s="323"/>
      <c r="J42" s="323"/>
      <c r="K42" s="323"/>
      <c r="L42" s="323"/>
      <c r="M42" s="323"/>
      <c r="N42" s="323"/>
      <c r="O42" s="323"/>
      <c r="P42" s="323"/>
      <c r="Q42" s="323"/>
      <c r="R42" s="324"/>
    </row>
    <row r="43" spans="2:18" ht="15.75">
      <c r="B43" s="171"/>
      <c r="C43" s="172"/>
      <c r="D43" s="173"/>
      <c r="E43" s="173"/>
      <c r="F43" s="173"/>
      <c r="G43" s="173"/>
      <c r="H43" s="173"/>
      <c r="I43" s="173"/>
      <c r="J43" s="173"/>
      <c r="K43" s="173"/>
      <c r="L43" s="173"/>
      <c r="M43" s="173"/>
      <c r="N43" s="173"/>
      <c r="O43" s="173"/>
      <c r="P43" s="173"/>
      <c r="Q43" s="173"/>
      <c r="R43" s="174"/>
    </row>
    <row r="44" spans="2:18" ht="14.25" thickBot="1">
      <c r="B44" s="175"/>
      <c r="C44" s="176"/>
      <c r="D44" s="176"/>
      <c r="E44" s="177"/>
      <c r="F44" s="177"/>
      <c r="G44" s="177"/>
      <c r="H44" s="177"/>
      <c r="I44" s="177"/>
      <c r="J44" s="177"/>
      <c r="K44" s="177"/>
      <c r="L44" s="177"/>
      <c r="M44" s="177"/>
      <c r="N44" s="177"/>
      <c r="O44" s="177"/>
      <c r="P44" s="177"/>
      <c r="Q44" s="177"/>
      <c r="R44" s="178"/>
    </row>
    <row r="45" spans="2:18" ht="13.5">
      <c r="B45" s="179"/>
      <c r="C45" s="180"/>
      <c r="D45" s="180"/>
      <c r="E45" s="181"/>
      <c r="F45" s="181"/>
      <c r="G45" s="181"/>
      <c r="H45" s="181"/>
      <c r="I45" s="181"/>
      <c r="J45" s="181"/>
      <c r="K45" s="181"/>
      <c r="L45" s="181"/>
      <c r="M45" s="181"/>
      <c r="N45" s="181"/>
      <c r="O45" s="181"/>
      <c r="P45" s="181"/>
      <c r="Q45" s="181"/>
      <c r="R45" s="182"/>
    </row>
    <row r="46" spans="2:18">
      <c r="B46" s="183"/>
      <c r="C46" s="148"/>
      <c r="D46" s="148"/>
      <c r="E46" s="148"/>
      <c r="F46" s="148"/>
      <c r="G46" s="148"/>
      <c r="H46" s="148"/>
      <c r="I46" s="148"/>
      <c r="J46" s="148"/>
      <c r="K46" s="148"/>
      <c r="L46" s="148"/>
      <c r="M46" s="148"/>
      <c r="N46" s="148"/>
      <c r="O46" s="148"/>
      <c r="P46" s="148"/>
      <c r="Q46" s="148"/>
      <c r="R46" s="149"/>
    </row>
    <row r="47" spans="2:18">
      <c r="B47" s="183"/>
      <c r="C47" s="148"/>
      <c r="D47" s="148"/>
      <c r="E47" s="148"/>
      <c r="F47" s="148"/>
      <c r="G47" s="148"/>
      <c r="H47" s="148"/>
      <c r="I47" s="148"/>
      <c r="J47" s="148"/>
      <c r="K47" s="148"/>
      <c r="L47" s="148"/>
      <c r="M47" s="148"/>
      <c r="N47" s="148"/>
      <c r="O47" s="148"/>
      <c r="P47" s="148"/>
      <c r="Q47" s="148"/>
      <c r="R47" s="149"/>
    </row>
    <row r="48" spans="2:18" ht="23.25" customHeight="1">
      <c r="B48" s="183"/>
      <c r="C48" s="148"/>
      <c r="D48" s="148"/>
      <c r="E48" s="148"/>
      <c r="F48" s="148"/>
      <c r="G48" s="148"/>
      <c r="H48" s="148"/>
      <c r="I48" s="148"/>
      <c r="J48" s="148"/>
      <c r="K48" s="148"/>
      <c r="L48" s="148"/>
      <c r="M48" s="148"/>
      <c r="N48" s="148"/>
      <c r="O48" s="148"/>
      <c r="P48" s="148"/>
      <c r="Q48" s="148"/>
      <c r="R48" s="149"/>
    </row>
    <row r="49" spans="2:18" ht="23.25" customHeight="1" thickBot="1">
      <c r="B49" s="183"/>
      <c r="C49" s="148"/>
      <c r="D49" s="148"/>
      <c r="E49" s="148"/>
      <c r="F49" s="148"/>
      <c r="G49" s="148"/>
      <c r="H49" s="148"/>
      <c r="I49" s="148"/>
      <c r="J49" s="148"/>
      <c r="K49" s="148"/>
      <c r="L49" s="148"/>
      <c r="M49" s="148"/>
      <c r="N49" s="148"/>
      <c r="O49" s="148"/>
      <c r="P49" s="148"/>
      <c r="Q49" s="148"/>
      <c r="R49" s="149"/>
    </row>
    <row r="50" spans="2:18" ht="13.5" thickBot="1">
      <c r="B50" s="184" t="s">
        <v>105</v>
      </c>
      <c r="C50" s="185"/>
      <c r="D50" s="185"/>
      <c r="E50" s="185"/>
      <c r="F50" s="185"/>
      <c r="G50" s="185"/>
      <c r="H50" s="185"/>
      <c r="I50" s="185"/>
      <c r="J50" s="185"/>
      <c r="K50" s="185"/>
      <c r="L50" s="185"/>
      <c r="M50" s="185"/>
      <c r="N50" s="185"/>
      <c r="O50" s="185"/>
      <c r="P50" s="185"/>
      <c r="Q50" s="185"/>
      <c r="R50" s="186"/>
    </row>
    <row r="51" spans="2:18"/>
  </sheetData>
  <sheetProtection selectLockedCells="1"/>
  <mergeCells count="64">
    <mergeCell ref="B33:N33"/>
    <mergeCell ref="O33:Q33"/>
    <mergeCell ref="C38:R39"/>
    <mergeCell ref="C41:N42"/>
    <mergeCell ref="O41:R42"/>
    <mergeCell ref="B34:N34"/>
    <mergeCell ref="O34:Q34"/>
    <mergeCell ref="D36:F36"/>
    <mergeCell ref="I36:J36"/>
    <mergeCell ref="K36:M36"/>
    <mergeCell ref="N36:P36"/>
    <mergeCell ref="B30:N30"/>
    <mergeCell ref="B31:N31"/>
    <mergeCell ref="O31:Q31"/>
    <mergeCell ref="B32:N32"/>
    <mergeCell ref="O23:Q23"/>
    <mergeCell ref="B28:G28"/>
    <mergeCell ref="H28:K28"/>
    <mergeCell ref="L28:M28"/>
    <mergeCell ref="O28:P28"/>
    <mergeCell ref="Q28:R28"/>
    <mergeCell ref="B26:G26"/>
    <mergeCell ref="H26:K26"/>
    <mergeCell ref="L26:M26"/>
    <mergeCell ref="O26:P26"/>
    <mergeCell ref="Q26:R26"/>
    <mergeCell ref="O32:Q32"/>
    <mergeCell ref="B20:C20"/>
    <mergeCell ref="D20:E20"/>
    <mergeCell ref="H20:I20"/>
    <mergeCell ref="J20:K20"/>
    <mergeCell ref="L20:R20"/>
    <mergeCell ref="I22:J22"/>
    <mergeCell ref="K22:L22"/>
    <mergeCell ref="M22:N22"/>
    <mergeCell ref="O22:P22"/>
    <mergeCell ref="B23:E23"/>
    <mergeCell ref="F23:H23"/>
    <mergeCell ref="I23:J23"/>
    <mergeCell ref="K23:L23"/>
    <mergeCell ref="M23:N23"/>
    <mergeCell ref="B19:C19"/>
    <mergeCell ref="D19:E19"/>
    <mergeCell ref="H19:I19"/>
    <mergeCell ref="J19:K19"/>
    <mergeCell ref="M9:N9"/>
    <mergeCell ref="B10:R10"/>
    <mergeCell ref="M11:R11"/>
    <mergeCell ref="B12:L12"/>
    <mergeCell ref="M12:R12"/>
    <mergeCell ref="B14:M14"/>
    <mergeCell ref="N14:R14"/>
    <mergeCell ref="B16:F16"/>
    <mergeCell ref="G16:I16"/>
    <mergeCell ref="J16:L16"/>
    <mergeCell ref="M16:R16"/>
    <mergeCell ref="B18:R18"/>
    <mergeCell ref="B3:R3"/>
    <mergeCell ref="B5:H5"/>
    <mergeCell ref="I5:O5"/>
    <mergeCell ref="P5:R5"/>
    <mergeCell ref="B7:H7"/>
    <mergeCell ref="I7:O7"/>
    <mergeCell ref="P7:R7"/>
  </mergeCells>
  <dataValidations count="1">
    <dataValidation type="list" allowBlank="1" showInputMessage="1" showErrorMessage="1" sqref="D36:F36" xr:uid="{979DBB92-E2D2-48DB-8E4E-7446B6AD7A4F}">
      <formula1>$U$2:$U$6</formula1>
    </dataValidation>
  </dataValidations>
  <printOptions horizontalCentered="1"/>
  <pageMargins left="0.2" right="0.2" top="0.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DF75-2AF4-447A-A75F-D7658C5C5E46}">
  <sheetPr codeName="Sheet7"/>
  <dimension ref="A2:O41"/>
  <sheetViews>
    <sheetView showGridLines="0" workbookViewId="0">
      <selection activeCell="E16" sqref="E16"/>
    </sheetView>
  </sheetViews>
  <sheetFormatPr defaultColWidth="0" defaultRowHeight="12.75"/>
  <cols>
    <col min="1" max="1" width="4.42578125" customWidth="1"/>
    <col min="2" max="2" width="15.42578125" bestFit="1" customWidth="1"/>
    <col min="3" max="3" width="10.140625" bestFit="1" customWidth="1"/>
    <col min="4" max="4" width="12.5703125" bestFit="1" customWidth="1"/>
    <col min="5" max="5" width="12.7109375" style="203" bestFit="1" customWidth="1"/>
    <col min="6" max="7" width="9.140625" style="203" customWidth="1"/>
    <col min="8" max="8" width="9.140625" customWidth="1"/>
    <col min="9" max="9" width="15.42578125" bestFit="1" customWidth="1"/>
    <col min="10" max="10" width="9.140625" customWidth="1"/>
    <col min="11" max="11" width="10.5703125" hidden="1" customWidth="1"/>
    <col min="12" max="14" width="9.140625" hidden="1" customWidth="1"/>
    <col min="15" max="15" width="10.28515625" hidden="1" customWidth="1"/>
    <col min="16" max="19" width="9.140625" hidden="1" customWidth="1"/>
    <col min="20" max="16384" width="9.140625" hidden="1"/>
  </cols>
  <sheetData>
    <row r="2" spans="2:11" ht="20.25">
      <c r="B2" s="207" t="s">
        <v>106</v>
      </c>
      <c r="C2" s="191"/>
      <c r="D2" s="188"/>
      <c r="F2" s="204"/>
      <c r="G2" s="204"/>
      <c r="H2" s="188"/>
    </row>
    <row r="3" spans="2:11">
      <c r="B3" s="11" t="s">
        <v>107</v>
      </c>
      <c r="C3" s="187">
        <v>46387</v>
      </c>
      <c r="K3" s="196"/>
    </row>
    <row r="4" spans="2:11">
      <c r="B4" s="11" t="s">
        <v>108</v>
      </c>
      <c r="C4" s="11">
        <f ca="1">IF(TODAY()&gt;C3,1,0)</f>
        <v>0</v>
      </c>
    </row>
    <row r="5" spans="2:11">
      <c r="B5" s="11" t="s">
        <v>109</v>
      </c>
      <c r="C5" s="197">
        <f>+Inputs!C25</f>
        <v>75000</v>
      </c>
    </row>
    <row r="6" spans="2:11">
      <c r="B6" s="208" t="s">
        <v>110</v>
      </c>
      <c r="D6" s="189"/>
    </row>
    <row r="7" spans="2:11">
      <c r="B7" s="33"/>
      <c r="D7" s="189"/>
    </row>
    <row r="8" spans="2:11">
      <c r="B8" s="328" t="s">
        <v>111</v>
      </c>
      <c r="C8" s="328"/>
      <c r="D8" s="328"/>
      <c r="E8" s="328"/>
      <c r="F8" s="328"/>
      <c r="G8" s="328"/>
      <c r="H8" s="328"/>
      <c r="I8" s="328"/>
    </row>
    <row r="9" spans="2:11" ht="38.25">
      <c r="B9" s="193" t="s">
        <v>112</v>
      </c>
      <c r="C9" s="193" t="s">
        <v>113</v>
      </c>
      <c r="D9" s="193" t="s">
        <v>114</v>
      </c>
      <c r="E9" s="206" t="s">
        <v>115</v>
      </c>
      <c r="F9" s="206" t="s">
        <v>116</v>
      </c>
      <c r="G9" s="206" t="s">
        <v>117</v>
      </c>
      <c r="H9" s="193" t="s">
        <v>118</v>
      </c>
      <c r="I9" s="193" t="s">
        <v>119</v>
      </c>
    </row>
    <row r="10" spans="2:11">
      <c r="B10" s="192">
        <v>3</v>
      </c>
      <c r="C10" s="194">
        <v>1.9900000000000001E-2</v>
      </c>
      <c r="D10" s="195">
        <v>0.33998299999999998</v>
      </c>
      <c r="E10" s="203">
        <v>6.25E-2</v>
      </c>
      <c r="F10" s="205">
        <v>0</v>
      </c>
      <c r="G10" s="204">
        <f>+SUM(E10:F10)</f>
        <v>6.25E-2</v>
      </c>
      <c r="H10" s="192">
        <v>1</v>
      </c>
      <c r="I10" s="196">
        <v>8.72E-2</v>
      </c>
    </row>
    <row r="11" spans="2:11">
      <c r="B11" s="192"/>
      <c r="C11" s="194"/>
      <c r="D11" s="195"/>
      <c r="F11" s="205"/>
      <c r="G11" s="204"/>
      <c r="H11" s="192"/>
      <c r="I11" s="196"/>
    </row>
    <row r="12" spans="2:11">
      <c r="B12" s="192"/>
      <c r="C12" s="194"/>
      <c r="D12" s="195"/>
      <c r="G12" s="204"/>
      <c r="H12" s="192"/>
      <c r="I12" s="196"/>
    </row>
    <row r="13" spans="2:11">
      <c r="B13" s="192"/>
      <c r="C13" s="194"/>
      <c r="D13" s="195"/>
      <c r="G13" s="204"/>
      <c r="H13" s="192"/>
      <c r="I13" s="196"/>
    </row>
    <row r="14" spans="2:11">
      <c r="B14" s="192"/>
      <c r="C14" s="194"/>
      <c r="D14" s="195"/>
      <c r="G14" s="204"/>
      <c r="H14" s="192"/>
    </row>
    <row r="15" spans="2:11">
      <c r="C15" s="201"/>
      <c r="E15" s="205"/>
    </row>
    <row r="16" spans="2:11">
      <c r="D16" s="202"/>
    </row>
    <row r="17" spans="2:8">
      <c r="D17" s="202"/>
    </row>
    <row r="18" spans="2:8">
      <c r="B18" s="193"/>
      <c r="D18" s="202"/>
      <c r="F18" s="206"/>
      <c r="G18" s="206"/>
      <c r="H18" s="193"/>
    </row>
    <row r="19" spans="2:8">
      <c r="D19" s="202"/>
      <c r="H19" s="196"/>
    </row>
    <row r="20" spans="2:8">
      <c r="D20" s="202"/>
    </row>
    <row r="21" spans="2:8">
      <c r="D21" s="202"/>
    </row>
    <row r="22" spans="2:8">
      <c r="D22" s="202"/>
    </row>
    <row r="24" spans="2:8">
      <c r="D24" s="202"/>
    </row>
    <row r="25" spans="2:8">
      <c r="D25" s="202"/>
    </row>
    <row r="26" spans="2:8">
      <c r="D26" s="202"/>
    </row>
    <row r="27" spans="2:8">
      <c r="D27" s="202"/>
    </row>
    <row r="28" spans="2:8">
      <c r="D28" s="202"/>
    </row>
    <row r="29" spans="2:8">
      <c r="D29" s="202"/>
    </row>
    <row r="30" spans="2:8">
      <c r="D30" s="202"/>
    </row>
    <row r="31" spans="2:8">
      <c r="D31" s="202"/>
    </row>
    <row r="32" spans="2:8">
      <c r="D32" s="202"/>
    </row>
    <row r="33" spans="4:4">
      <c r="D33" s="202"/>
    </row>
    <row r="34" spans="4:4">
      <c r="D34" s="202"/>
    </row>
    <row r="35" spans="4:4">
      <c r="D35" s="202"/>
    </row>
    <row r="36" spans="4:4">
      <c r="D36" s="202"/>
    </row>
    <row r="37" spans="4:4">
      <c r="D37" s="202"/>
    </row>
    <row r="38" spans="4:4">
      <c r="D38" s="202"/>
    </row>
    <row r="39" spans="4:4">
      <c r="D39" s="202"/>
    </row>
    <row r="40" spans="4:4">
      <c r="D40" s="202"/>
    </row>
    <row r="41" spans="4:4">
      <c r="D41" s="202"/>
    </row>
  </sheetData>
  <sheetProtection algorithmName="SHA-512" hashValue="V18f3GBn0tmxgYXkdVav2lk9JLCIksCwVYJt39cKDl260NTSQEzS9czBDIYUvs3KfeO54E+VN5P4W36unf8CPA==" saltValue="bNzWPG7pVmbRQKsYAsGtIg==" spinCount="100000" sheet="1" objects="1" scenarios="1"/>
  <mergeCells count="1">
    <mergeCell ref="B8: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Type xmlns="411a1c0b-d267-42a6-be6f-c700f263ab91">Vendor Payment Calculators</Document_x0020_Type>
    <Notes0 xmlns="411a1c0b-d267-42a6-be6f-c700f263ab91" xsi:nil="true"/>
    <Vendor_x0020_Review_x0020_Date xmlns="411a1c0b-d267-42a6-be6f-c700f263ab91">2019-12-31T06:00:00+00:00</Vendor_x0020_Review_x0020_Date>
    <Archive xmlns="411a1c0b-d267-42a6-be6f-c700f263ab91">false</Archive>
    <Report_x0020_Type xmlns="411a1c0b-d267-42a6-be6f-c700f263ab91" xsi:nil="true"/>
    <Fiscal_x0020_Year xmlns="411a1c0b-d267-42a6-be6f-c700f263ab91" xsi:nil="true"/>
    <Vendor_x0020_Name_x0020_Lookup xmlns="411a1c0b-d267-42a6-be6f-c700f263ab91">4</Vendor_x0020_Name_x0020_Lookup>
    <_dlc_DocId xmlns="a75a8fe5-4eea-4413-9c34-0799020fcba9">T33CXQTXTHYM-48193827-2522</_dlc_DocId>
    <_dlc_DocIdUrl xmlns="a75a8fe5-4eea-4413-9c34-0799020fcba9">
      <Url>https://gfscia.sharepoint.com/sites/smg_bu/cnst/_layouts/15/DocIdRedir.aspx?ID=T33CXQTXTHYM-48193827-2522</Url>
      <Description>T33CXQTXTHYM-48193827-2522</Description>
    </_dlc_DocIdUrl>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file>

<file path=customXml/item5.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43D43-9CAE-4A27-9B90-C03F5ED5F65C}"/>
</file>

<file path=customXml/itemProps2.xml><?xml version="1.0" encoding="utf-8"?>
<ds:datastoreItem xmlns:ds="http://schemas.openxmlformats.org/officeDocument/2006/customXml" ds:itemID="{3D84BB09-4528-4A69-8DEF-FBA382966E22}"/>
</file>

<file path=customXml/itemProps3.xml><?xml version="1.0" encoding="utf-8"?>
<ds:datastoreItem xmlns:ds="http://schemas.openxmlformats.org/officeDocument/2006/customXml" ds:itemID="{64A6841F-8A51-4468-8E40-74FC5DA517E4}"/>
</file>

<file path=customXml/itemProps4.xml><?xml version="1.0" encoding="utf-8"?>
<ds:datastoreItem xmlns:ds="http://schemas.openxmlformats.org/officeDocument/2006/customXml" ds:itemID="{9CEF3AAB-4E41-4A09-B76B-134186A76515}"/>
</file>

<file path=customXml/itemProps5.xml><?xml version="1.0" encoding="utf-8"?>
<ds:datastoreItem xmlns:ds="http://schemas.openxmlformats.org/officeDocument/2006/customXml" ds:itemID="{0ABC3B4E-3DB9-4F00-BC79-0D8800FE0756}"/>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Quote Tool</dc:title>
  <dc:subject/>
  <dc:creator>Brenton Smith</dc:creator>
  <cp:keywords/>
  <dc:description/>
  <cp:lastModifiedBy/>
  <cp:revision/>
  <dcterms:created xsi:type="dcterms:W3CDTF">2006-01-23T19:37:33Z</dcterms:created>
  <dcterms:modified xsi:type="dcterms:W3CDTF">2026-10-01T13:33:02Z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8794dd2d-fd51-40fb-ba08-5d7749900396</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2014-12-01T06:00:00Z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