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cmagner\Desktop\"/>
    </mc:Choice>
  </mc:AlternateContent>
  <xr:revisionPtr revIDLastSave="0" documentId="8_{CBB61BDD-D902-46A5-BDBE-8625E1843237}" xr6:coauthVersionLast="47" xr6:coauthVersionMax="47" xr10:uidLastSave="{00000000-0000-0000-0000-000000000000}"/>
  <bookViews>
    <workbookView xWindow="-120" yWindow="-120" windowWidth="29040" windowHeight="15840" xr2:uid="{00000000-000D-0000-FFFF-FFFF00000000}"/>
  </bookViews>
  <sheets>
    <sheet name="P3 Profit Calculator" sheetId="1" r:id="rId1"/>
    <sheet name="More About P3"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 i="1" l="1"/>
  <c r="V12" i="1"/>
  <c r="W12" i="1"/>
  <c r="X12" i="1"/>
  <c r="T12" i="1"/>
  <c r="T8" i="1" l="1"/>
  <c r="U8" i="1"/>
  <c r="V8" i="1"/>
  <c r="W8" i="1"/>
  <c r="X8" i="1"/>
  <c r="T10" i="1"/>
  <c r="U10" i="1"/>
  <c r="V10" i="1"/>
  <c r="W10" i="1"/>
  <c r="X10" i="1"/>
  <c r="Y42" i="2"/>
  <c r="X42" i="2"/>
  <c r="W42" i="2"/>
  <c r="V42" i="2"/>
  <c r="U42" i="2"/>
  <c r="Y41" i="2"/>
  <c r="X41" i="2"/>
  <c r="W41" i="2"/>
  <c r="V41" i="2"/>
  <c r="U41" i="2"/>
  <c r="Y40" i="2"/>
  <c r="X40" i="2"/>
  <c r="W40" i="2"/>
  <c r="V40" i="2"/>
  <c r="U40" i="2"/>
  <c r="Y39" i="2"/>
  <c r="X39" i="2"/>
  <c r="W39" i="2"/>
  <c r="V39" i="2"/>
  <c r="U39" i="2"/>
  <c r="Y38" i="2"/>
  <c r="X38" i="2"/>
  <c r="W38" i="2"/>
  <c r="V38" i="2"/>
  <c r="U38" i="2"/>
  <c r="Y33" i="2"/>
  <c r="X33" i="2"/>
  <c r="W33" i="2"/>
  <c r="V33" i="2"/>
  <c r="U33" i="2"/>
  <c r="U43" i="2" l="1"/>
  <c r="V43" i="2"/>
  <c r="W43" i="2"/>
  <c r="V46" i="2" s="1"/>
  <c r="Q25" i="2" s="1"/>
  <c r="X43" i="2"/>
  <c r="Y43" i="2"/>
  <c r="X11" i="1"/>
  <c r="W11" i="1"/>
  <c r="V11" i="1"/>
  <c r="U11" i="1"/>
  <c r="T11" i="1"/>
  <c r="X9" i="1"/>
  <c r="W9" i="1"/>
  <c r="V9" i="1"/>
  <c r="U9" i="1"/>
  <c r="T9" i="1"/>
  <c r="F9" i="1"/>
  <c r="W13" i="1" l="1"/>
  <c r="X13" i="1"/>
  <c r="V13" i="1"/>
  <c r="T13" i="1"/>
  <c r="U13" i="1"/>
  <c r="U16" i="1"/>
  <c r="U17" i="1" s="1"/>
  <c r="F16" i="1" s="1"/>
  <c r="F20" i="1" l="1"/>
  <c r="F21" i="1" s="1"/>
  <c r="F17" i="1"/>
  <c r="F19" i="1"/>
  <c r="F24" i="1" l="1"/>
  <c r="F27" i="1" s="1"/>
  <c r="F26" i="1" l="1"/>
  <c r="F25" i="1"/>
</calcChain>
</file>

<file path=xl/sharedStrings.xml><?xml version="1.0" encoding="utf-8"?>
<sst xmlns="http://schemas.openxmlformats.org/spreadsheetml/2006/main" count="72" uniqueCount="59">
  <si>
    <t>Preferred Partner Program</t>
  </si>
  <si>
    <t>Gross Profit Calculator</t>
  </si>
  <si>
    <t>Current Customer Information</t>
  </si>
  <si>
    <r>
      <t xml:space="preserve">How This Works: </t>
    </r>
    <r>
      <rPr>
        <i/>
        <sz val="12"/>
        <color indexed="56"/>
        <rFont val="Arial"/>
        <family val="2"/>
      </rPr>
      <t>fill in the fields with a yellow box. Calculations for your customer and your store are in the bottom of this form. Need more info? Click the tab below titles "More About P3" or click the "?" for details.</t>
    </r>
  </si>
  <si>
    <t>Current NAPA Purchases per Month</t>
  </si>
  <si>
    <t>(A)</t>
  </si>
  <si>
    <t>Avg.  Customer Gross Profit (%)</t>
  </si>
  <si>
    <t>(B)</t>
  </si>
  <si>
    <t>Avg.  Monthly Gross Profit ($)</t>
  </si>
  <si>
    <t>(C)</t>
  </si>
  <si>
    <t>Sale/Earnback Details</t>
  </si>
  <si>
    <t>Equipment Cost</t>
  </si>
  <si>
    <t xml:space="preserve">Full Commodore Payment </t>
  </si>
  <si>
    <t>Agreement Term</t>
  </si>
  <si>
    <t>?</t>
  </si>
  <si>
    <t>Monthly estimated interest</t>
  </si>
  <si>
    <t xml:space="preserve">Do you want the possible earnback to be for the full payment or the average monthly interest? </t>
  </si>
  <si>
    <t>Monthly Payment =</t>
  </si>
  <si>
    <t>Payment Multiplier</t>
  </si>
  <si>
    <t>Monthly Commodore Payment</t>
  </si>
  <si>
    <t>Estimated Monthly Interest</t>
  </si>
  <si>
    <t>Calculations</t>
  </si>
  <si>
    <t>Customer earnback if "Purchase Goal" met</t>
  </si>
  <si>
    <t>(D)</t>
  </si>
  <si>
    <t>Monthly Sales Increase</t>
  </si>
  <si>
    <t>(E)</t>
  </si>
  <si>
    <t>"Purchase Goal": New NAPA Purchases Per Month</t>
  </si>
  <si>
    <t>(F)</t>
  </si>
  <si>
    <t>What Does that Mean for You?</t>
  </si>
  <si>
    <t>Calculation</t>
  </si>
  <si>
    <t>New Average  Monthly Gross Profit ($):</t>
  </si>
  <si>
    <t>(G)</t>
  </si>
  <si>
    <t>(F x B) - (D)</t>
  </si>
  <si>
    <t>Lease Amount per Month</t>
  </si>
  <si>
    <t xml:space="preserve">Monthly Gross Profit Increase </t>
  </si>
  <si>
    <t xml:space="preserve">(G - B) </t>
  </si>
  <si>
    <t>vs. Current:</t>
  </si>
  <si>
    <t>(G - B) / (B)</t>
  </si>
  <si>
    <t>New Average Customer Gross Profit (%):</t>
  </si>
  <si>
    <t>(G) / (F)</t>
  </si>
  <si>
    <r>
      <t xml:space="preserve">800-487-6262 </t>
    </r>
    <r>
      <rPr>
        <sz val="14"/>
        <rFont val="Calibri"/>
        <family val="2"/>
      </rPr>
      <t>• NAPA@CommodoreFinancial.com • www.CommodoreFinancial.com</t>
    </r>
  </si>
  <si>
    <t>Learn More About the Preferred Partner Program (P3)</t>
  </si>
  <si>
    <t>General Overview</t>
  </si>
  <si>
    <t>P3 is an earnback program designed to increase your customers' parts purchases from NAPA and help them earn steep discounts on their equipment cost!</t>
  </si>
  <si>
    <t>HOW IT WORKS:</t>
  </si>
  <si>
    <t>1. Customer finances their NAPA equipment purchase with Commodore</t>
  </si>
  <si>
    <t>2. You determine three things:</t>
  </si>
  <si>
    <t>Average spend:</t>
  </si>
  <si>
    <t>How much is the customer buying from NAPA on average each month?</t>
  </si>
  <si>
    <t>Purchase Goal:</t>
  </si>
  <si>
    <t>How much MORE do they need buy from NAPA each month to earn a statement credit (aka earnback)?</t>
  </si>
  <si>
    <t>The recommended purchase goal calculator is 10x the monthly Commodore payment</t>
  </si>
  <si>
    <t>Earnback amount:</t>
  </si>
  <si>
    <t>How much will you credit their account when they reach the "purchase goal"?</t>
  </si>
  <si>
    <t>The recommendation is that the earnback should be equal to the monthly payment amount OR the estimated monthly interest expense</t>
  </si>
  <si>
    <t xml:space="preserve">3. Every month your customer buys enough parts from NAPA to reach their purchase goal, you give them a statement credit to cover all or part of their payment! </t>
  </si>
  <si>
    <t xml:space="preserve">What are the benefits? </t>
  </si>
  <si>
    <t>P3 Program Calculation Example</t>
  </si>
  <si>
    <t xml:space="preserve">Questions? Call your T&amp;E TSS or Commodore Financial for more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</si>
</sst>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quot;$&quot;#,##0"/>
    <numFmt numFmtId="165" formatCode="_(* #,##0.00000_);_(* \(#,##0.00000\);_(* &quot;-&quot;??_);_(@_)"/>
    <numFmt numFmtId="166" formatCode="&quot;$&quot;#,##0.00"/>
    <numFmt numFmtId="167" formatCode="_(&quot;$&quot;* #,##0_);_(&quot;$&quot;* \(#,##0\);_(&quot;$&quot;* &quot;-&quot;??_);_(@_)"/>
    <numFmt numFmtId="168" formatCode="0.0%"/>
  </numFmts>
  <fonts count="47" x14ac:knownFonts="1">
    <font>
      <sz val="11"/>
      <color theme="1"/>
      <name val="Calibri"/>
      <family val="2"/>
      <scheme val="minor"/>
    </font>
    <font>
      <sz val="11"/>
      <color theme="1"/>
      <name val="Calibri"/>
      <family val="2"/>
      <scheme val="minor"/>
    </font>
    <font>
      <i/>
      <sz val="14"/>
      <name val="Arial"/>
      <family val="2"/>
    </font>
    <font>
      <b/>
      <sz val="26"/>
      <color indexed="56"/>
      <name val="Arial"/>
      <family val="2"/>
    </font>
    <font>
      <sz val="14"/>
      <name val="Arial"/>
      <family val="2"/>
    </font>
    <font>
      <sz val="14"/>
      <color indexed="9"/>
      <name val="Arial"/>
      <family val="2"/>
    </font>
    <font>
      <b/>
      <sz val="20"/>
      <color rgb="FF00539F"/>
      <name val="Arial"/>
      <family val="2"/>
    </font>
    <font>
      <b/>
      <sz val="32"/>
      <color indexed="56"/>
      <name val="Arial"/>
      <family val="2"/>
    </font>
    <font>
      <b/>
      <sz val="18"/>
      <color rgb="FFFDB827"/>
      <name val="Arial"/>
      <family val="2"/>
    </font>
    <font>
      <b/>
      <sz val="14"/>
      <name val="Arial"/>
      <family val="2"/>
    </font>
    <font>
      <b/>
      <i/>
      <sz val="12"/>
      <name val="Arial"/>
      <family val="2"/>
    </font>
    <font>
      <b/>
      <sz val="14"/>
      <color indexed="56"/>
      <name val="Arial"/>
      <family val="2"/>
    </font>
    <font>
      <sz val="10"/>
      <name val="Arial"/>
      <family val="2"/>
    </font>
    <font>
      <b/>
      <i/>
      <sz val="18"/>
      <color indexed="56"/>
      <name val="Arial"/>
      <family val="2"/>
    </font>
    <font>
      <sz val="10"/>
      <color rgb="FF3F3F76"/>
      <name val="Calibri"/>
      <family val="2"/>
    </font>
    <font>
      <sz val="11"/>
      <color rgb="FF3F3F76"/>
      <name val="Calibri"/>
      <family val="2"/>
    </font>
    <font>
      <b/>
      <sz val="11"/>
      <color theme="0"/>
      <name val="Calibri"/>
      <family val="2"/>
    </font>
    <font>
      <sz val="10"/>
      <color theme="1"/>
      <name val="Calibri"/>
      <family val="2"/>
    </font>
    <font>
      <sz val="11"/>
      <name val="Calibri"/>
      <family val="2"/>
    </font>
    <font>
      <i/>
      <sz val="10"/>
      <name val="Arial"/>
      <family val="2"/>
    </font>
    <font>
      <b/>
      <sz val="12"/>
      <name val="Arial"/>
      <family val="2"/>
    </font>
    <font>
      <b/>
      <sz val="14"/>
      <color rgb="FFFFC000"/>
      <name val="Arial"/>
      <family val="2"/>
    </font>
    <font>
      <i/>
      <u/>
      <sz val="10"/>
      <name val="Arial"/>
      <family val="2"/>
    </font>
    <font>
      <i/>
      <sz val="11"/>
      <name val="Arial"/>
      <family val="2"/>
    </font>
    <font>
      <i/>
      <sz val="18"/>
      <name val="Arial"/>
      <family val="2"/>
    </font>
    <font>
      <b/>
      <sz val="18"/>
      <name val="Arial"/>
      <family val="2"/>
    </font>
    <font>
      <b/>
      <i/>
      <sz val="18"/>
      <name val="Arial"/>
      <family val="2"/>
    </font>
    <font>
      <sz val="18"/>
      <name val="Arial"/>
      <family val="2"/>
    </font>
    <font>
      <sz val="18"/>
      <color indexed="9"/>
      <name val="Arial"/>
      <family val="2"/>
    </font>
    <font>
      <i/>
      <sz val="16"/>
      <name val="Arial"/>
      <family val="2"/>
    </font>
    <font>
      <b/>
      <i/>
      <sz val="16"/>
      <color rgb="FF008000"/>
      <name val="Arial"/>
      <family val="2"/>
    </font>
    <font>
      <sz val="14"/>
      <color rgb="FFFFC000"/>
      <name val="Arial"/>
      <family val="2"/>
    </font>
    <font>
      <b/>
      <i/>
      <sz val="12"/>
      <color rgb="FFFFC000"/>
      <name val="Arial"/>
      <family val="2"/>
    </font>
    <font>
      <i/>
      <sz val="10"/>
      <color rgb="FFFFC000"/>
      <name val="Arial"/>
      <family val="2"/>
    </font>
    <font>
      <sz val="14"/>
      <name val="Calibri"/>
      <family val="2"/>
    </font>
    <font>
      <b/>
      <sz val="14"/>
      <color theme="4" tint="-0.499984740745262"/>
      <name val="Arial"/>
      <family val="2"/>
    </font>
    <font>
      <b/>
      <i/>
      <sz val="12"/>
      <color indexed="56"/>
      <name val="Arial"/>
      <family val="2"/>
    </font>
    <font>
      <i/>
      <sz val="12"/>
      <color indexed="56"/>
      <name val="Arial"/>
      <family val="2"/>
    </font>
    <font>
      <sz val="12"/>
      <color theme="1"/>
      <name val="Arial"/>
      <family val="2"/>
    </font>
    <font>
      <b/>
      <i/>
      <sz val="12"/>
      <color theme="8" tint="-0.499984740745262"/>
      <name val="Arial"/>
      <family val="2"/>
    </font>
    <font>
      <b/>
      <sz val="14"/>
      <color theme="8" tint="-0.499984740745262"/>
      <name val="Arial"/>
      <family val="2"/>
    </font>
    <font>
      <sz val="12"/>
      <color theme="8" tint="-0.499984740745262"/>
      <name val="Arial"/>
      <family val="2"/>
    </font>
    <font>
      <i/>
      <sz val="12"/>
      <color theme="8" tint="-0.499984740745262"/>
      <name val="Arial"/>
      <family val="2"/>
    </font>
    <font>
      <sz val="11"/>
      <color theme="8" tint="-0.499984740745262"/>
      <name val="Calibri"/>
      <family val="2"/>
      <scheme val="minor"/>
    </font>
    <font>
      <b/>
      <sz val="12"/>
      <color theme="7"/>
      <name val="Arial"/>
      <family val="2"/>
    </font>
    <font>
      <b/>
      <sz val="18"/>
      <color rgb="FFFFCC00"/>
      <name val="Arial"/>
      <family val="2"/>
    </font>
    <font>
      <b/>
      <sz val="20"/>
      <color rgb="FF000099"/>
      <name val="Arial"/>
      <family val="2"/>
    </font>
  </fonts>
  <fills count="9">
    <fill>
      <patternFill patternType="none"/>
    </fill>
    <fill>
      <patternFill patternType="gray125"/>
    </fill>
    <fill>
      <patternFill patternType="solid">
        <fgColor rgb="FFFFCC99"/>
      </patternFill>
    </fill>
    <fill>
      <patternFill patternType="solid">
        <fgColor indexed="9"/>
        <bgColor indexed="64"/>
      </patternFill>
    </fill>
    <fill>
      <patternFill patternType="solid">
        <fgColor rgb="FFFFFF00"/>
        <bgColor indexed="64"/>
      </patternFill>
    </fill>
    <fill>
      <patternFill patternType="solid">
        <fgColor rgb="FF002774"/>
        <bgColor indexed="64"/>
      </patternFill>
    </fill>
    <fill>
      <patternFill patternType="solid">
        <fgColor theme="9" tint="0.59999389629810485"/>
        <bgColor indexed="64"/>
      </patternFill>
    </fill>
    <fill>
      <patternFill patternType="solid">
        <fgColor rgb="FF000099"/>
        <bgColor indexed="64"/>
      </patternFill>
    </fill>
    <fill>
      <patternFill patternType="solid">
        <fgColor rgb="FFFFCC00"/>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rgb="FF7F7F7F"/>
      </left>
      <right/>
      <top style="thin">
        <color rgb="FF7F7F7F"/>
      </top>
      <bottom style="thin">
        <color rgb="FF7F7F7F"/>
      </bottom>
      <diagonal/>
    </border>
    <border>
      <left/>
      <right style="thin">
        <color rgb="FF7F7F7F"/>
      </right>
      <top/>
      <bottom style="thin">
        <color rgb="FF7F7F7F"/>
      </bottom>
      <diagonal/>
    </border>
    <border>
      <left/>
      <right style="thin">
        <color rgb="FF7F7F7F"/>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2" borderId="1" applyNumberFormat="0" applyAlignment="0" applyProtection="0"/>
    <xf numFmtId="43" fontId="17" fillId="0" borderId="0" applyFont="0" applyFill="0" applyBorder="0" applyAlignment="0" applyProtection="0"/>
  </cellStyleXfs>
  <cellXfs count="114">
    <xf numFmtId="0" fontId="0" fillId="0" borderId="0" xfId="0"/>
    <xf numFmtId="0" fontId="2" fillId="3" borderId="0" xfId="0" applyFont="1" applyFill="1" applyProtection="1">
      <protection hidden="1"/>
    </xf>
    <xf numFmtId="0" fontId="4" fillId="3" borderId="0" xfId="0" applyFont="1" applyFill="1" applyProtection="1">
      <protection hidden="1"/>
    </xf>
    <xf numFmtId="0" fontId="4" fillId="3" borderId="0" xfId="0" applyFont="1" applyFill="1"/>
    <xf numFmtId="0" fontId="5" fillId="3" borderId="0" xfId="0" applyFont="1" applyFill="1"/>
    <xf numFmtId="0" fontId="7" fillId="3" borderId="0" xfId="0" applyFont="1" applyFill="1" applyAlignment="1" applyProtection="1">
      <alignment horizontal="center" vertical="center"/>
      <protection hidden="1"/>
    </xf>
    <xf numFmtId="0" fontId="4" fillId="3" borderId="0" xfId="0" applyFont="1" applyFill="1" applyAlignment="1" applyProtection="1">
      <alignment vertical="center"/>
      <protection hidden="1"/>
    </xf>
    <xf numFmtId="0" fontId="4" fillId="3" borderId="0" xfId="0" applyFont="1" applyFill="1" applyAlignment="1">
      <alignment vertical="center"/>
    </xf>
    <xf numFmtId="0" fontId="5" fillId="3" borderId="0" xfId="0" applyFont="1" applyFill="1" applyAlignment="1">
      <alignment vertical="center"/>
    </xf>
    <xf numFmtId="0" fontId="9" fillId="3" borderId="0" xfId="0" applyFont="1" applyFill="1" applyAlignment="1" applyProtection="1">
      <alignment horizontal="center" vertical="center"/>
      <protection hidden="1"/>
    </xf>
    <xf numFmtId="164" fontId="4" fillId="4" borderId="2" xfId="0" applyNumberFormat="1" applyFont="1" applyFill="1" applyBorder="1" applyAlignment="1" applyProtection="1">
      <alignment horizontal="right" vertical="center"/>
      <protection locked="0"/>
    </xf>
    <xf numFmtId="0" fontId="10" fillId="3" borderId="0" xfId="0" applyFont="1" applyFill="1" applyAlignment="1">
      <alignment horizontal="center" vertical="center"/>
    </xf>
    <xf numFmtId="0" fontId="11" fillId="3" borderId="0" xfId="0" applyFont="1" applyFill="1" applyAlignment="1" applyProtection="1">
      <alignment horizontal="center" vertical="center"/>
      <protection hidden="1"/>
    </xf>
    <xf numFmtId="10" fontId="4" fillId="4" borderId="2" xfId="0" applyNumberFormat="1" applyFont="1" applyFill="1" applyBorder="1" applyAlignment="1" applyProtection="1">
      <alignment horizontal="right" vertical="center"/>
      <protection locked="0" hidden="1"/>
    </xf>
    <xf numFmtId="164" fontId="4" fillId="0" borderId="2" xfId="3" applyNumberFormat="1" applyFont="1" applyFill="1" applyBorder="1" applyAlignment="1" applyProtection="1">
      <alignment horizontal="right" vertical="center"/>
    </xf>
    <xf numFmtId="164" fontId="4" fillId="4" borderId="2" xfId="2" applyNumberFormat="1" applyFont="1" applyFill="1" applyBorder="1" applyAlignment="1" applyProtection="1">
      <alignment horizontal="right" vertical="center"/>
      <protection locked="0"/>
    </xf>
    <xf numFmtId="0" fontId="4" fillId="4" borderId="2" xfId="0" applyFont="1" applyFill="1" applyBorder="1" applyAlignment="1" applyProtection="1">
      <alignment horizontal="right" vertical="center"/>
      <protection locked="0"/>
    </xf>
    <xf numFmtId="0" fontId="13" fillId="3" borderId="0" xfId="0" applyFont="1" applyFill="1" applyProtection="1">
      <protection hidden="1"/>
    </xf>
    <xf numFmtId="164" fontId="4" fillId="3" borderId="2" xfId="0" applyNumberFormat="1" applyFont="1" applyFill="1" applyBorder="1" applyAlignment="1" applyProtection="1">
      <alignment horizontal="right" vertical="center"/>
      <protection hidden="1"/>
    </xf>
    <xf numFmtId="164" fontId="4" fillId="3" borderId="0" xfId="0" applyNumberFormat="1" applyFont="1" applyFill="1" applyAlignment="1" applyProtection="1">
      <alignment horizontal="right" vertical="center"/>
      <protection hidden="1"/>
    </xf>
    <xf numFmtId="0" fontId="12" fillId="0" borderId="0" xfId="0" applyFont="1"/>
    <xf numFmtId="0" fontId="4" fillId="0" borderId="0" xfId="0" applyFont="1" applyAlignment="1" applyProtection="1">
      <alignment vertical="center"/>
      <protection hidden="1"/>
    </xf>
    <xf numFmtId="0" fontId="15" fillId="0" borderId="0" xfId="4" applyFont="1" applyFill="1" applyBorder="1" applyProtection="1"/>
    <xf numFmtId="0" fontId="16" fillId="5" borderId="3" xfId="4" applyFont="1" applyFill="1" applyBorder="1" applyProtection="1"/>
    <xf numFmtId="0" fontId="16" fillId="5" borderId="1" xfId="4" applyFont="1" applyFill="1" applyProtection="1"/>
    <xf numFmtId="0" fontId="16" fillId="5" borderId="4" xfId="4" applyFont="1" applyFill="1" applyBorder="1" applyProtection="1"/>
    <xf numFmtId="165" fontId="18" fillId="0" borderId="2" xfId="5" applyNumberFormat="1" applyFont="1" applyFill="1" applyBorder="1" applyProtection="1"/>
    <xf numFmtId="165" fontId="18" fillId="0" borderId="5" xfId="5" applyNumberFormat="1" applyFont="1" applyFill="1" applyBorder="1" applyProtection="1"/>
    <xf numFmtId="0" fontId="9" fillId="0" borderId="0" xfId="0" applyFont="1" applyAlignment="1" applyProtection="1">
      <alignment vertical="center"/>
      <protection hidden="1"/>
    </xf>
    <xf numFmtId="165" fontId="18" fillId="0" borderId="6" xfId="5" applyNumberFormat="1" applyFont="1" applyFill="1" applyBorder="1" applyProtection="1"/>
    <xf numFmtId="0" fontId="19" fillId="0" borderId="0" xfId="0" applyFont="1" applyAlignment="1" applyProtection="1">
      <alignment horizontal="center" vertical="center"/>
      <protection hidden="1"/>
    </xf>
    <xf numFmtId="43" fontId="20" fillId="3" borderId="7" xfId="1" applyFont="1" applyFill="1" applyBorder="1" applyProtection="1"/>
    <xf numFmtId="43" fontId="20" fillId="3" borderId="8" xfId="1" applyFont="1" applyFill="1" applyBorder="1" applyProtection="1"/>
    <xf numFmtId="43" fontId="20" fillId="3" borderId="9" xfId="1" applyFont="1" applyFill="1" applyBorder="1" applyProtection="1"/>
    <xf numFmtId="0" fontId="21"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9" fillId="3" borderId="0" xfId="0" applyFont="1" applyFill="1" applyAlignment="1" applyProtection="1">
      <alignment vertical="center"/>
      <protection hidden="1"/>
    </xf>
    <xf numFmtId="0" fontId="23" fillId="3" borderId="0" xfId="0" applyFont="1" applyFill="1" applyAlignment="1" applyProtection="1">
      <alignment horizontal="center" vertical="center"/>
      <protection hidden="1"/>
    </xf>
    <xf numFmtId="44" fontId="4" fillId="0" borderId="2" xfId="2" applyFont="1" applyFill="1" applyBorder="1" applyAlignment="1" applyProtection="1">
      <alignment horizontal="right"/>
      <protection hidden="1"/>
    </xf>
    <xf numFmtId="0" fontId="24" fillId="3" borderId="0" xfId="0" applyFont="1" applyFill="1" applyProtection="1">
      <protection hidden="1"/>
    </xf>
    <xf numFmtId="0" fontId="27" fillId="3" borderId="0" xfId="0" applyFont="1" applyFill="1" applyAlignment="1" applyProtection="1">
      <alignment vertical="center"/>
      <protection hidden="1"/>
    </xf>
    <xf numFmtId="0" fontId="27" fillId="3" borderId="0" xfId="0" applyFont="1" applyFill="1" applyProtection="1">
      <protection hidden="1"/>
    </xf>
    <xf numFmtId="0" fontId="27" fillId="3" borderId="0" xfId="0" applyFont="1" applyFill="1"/>
    <xf numFmtId="0" fontId="28" fillId="3" borderId="0" xfId="0" applyFont="1" applyFill="1"/>
    <xf numFmtId="0" fontId="31" fillId="0" borderId="0" xfId="0" applyFont="1" applyAlignment="1" applyProtection="1">
      <alignment vertical="center"/>
      <protection hidden="1"/>
    </xf>
    <xf numFmtId="0" fontId="31" fillId="0" borderId="0" xfId="0" applyFont="1" applyProtection="1">
      <protection hidden="1"/>
    </xf>
    <xf numFmtId="0" fontId="9" fillId="3" borderId="0" xfId="0" applyFont="1" applyFill="1" applyAlignment="1">
      <alignment vertical="center"/>
    </xf>
    <xf numFmtId="0" fontId="4" fillId="0" borderId="0" xfId="0" applyFont="1" applyAlignment="1" applyProtection="1">
      <alignment horizontal="right" vertical="center"/>
      <protection hidden="1"/>
    </xf>
    <xf numFmtId="0" fontId="4" fillId="0" borderId="0" xfId="0" applyFont="1" applyProtection="1">
      <protection hidden="1"/>
    </xf>
    <xf numFmtId="0" fontId="4" fillId="0" borderId="0" xfId="0" applyFont="1" applyAlignment="1" applyProtection="1">
      <alignment horizontal="right"/>
      <protection hidden="1"/>
    </xf>
    <xf numFmtId="0" fontId="23" fillId="3" borderId="0" xfId="0" applyFont="1" applyFill="1" applyAlignment="1" applyProtection="1">
      <alignment horizontal="center"/>
      <protection hidden="1"/>
    </xf>
    <xf numFmtId="0" fontId="13" fillId="0" borderId="0" xfId="0" applyFont="1" applyProtection="1">
      <protection hidden="1"/>
    </xf>
    <xf numFmtId="0" fontId="4" fillId="3" borderId="0" xfId="0" applyFont="1" applyFill="1" applyAlignment="1">
      <alignment horizontal="right"/>
    </xf>
    <xf numFmtId="0" fontId="2" fillId="0" borderId="0" xfId="0" applyFont="1" applyProtection="1">
      <protection hidden="1"/>
    </xf>
    <xf numFmtId="0" fontId="31" fillId="0" borderId="0" xfId="0" applyFont="1" applyAlignment="1" applyProtection="1">
      <alignment horizontal="right"/>
      <protection hidden="1"/>
    </xf>
    <xf numFmtId="0" fontId="32" fillId="0" borderId="0" xfId="0" applyFont="1" applyAlignment="1" applyProtection="1">
      <alignment horizontal="center"/>
      <protection hidden="1"/>
    </xf>
    <xf numFmtId="167" fontId="31" fillId="0" borderId="0" xfId="2" applyNumberFormat="1" applyFont="1" applyFill="1" applyBorder="1" applyAlignment="1" applyProtection="1">
      <alignment horizontal="right"/>
      <protection hidden="1"/>
    </xf>
    <xf numFmtId="0" fontId="33" fillId="0" borderId="0" xfId="0" applyFont="1" applyAlignment="1" applyProtection="1">
      <alignment horizontal="center"/>
      <protection hidden="1"/>
    </xf>
    <xf numFmtId="0" fontId="31" fillId="0" borderId="0" xfId="0" applyFont="1" applyAlignment="1" applyProtection="1">
      <alignment horizontal="center"/>
      <protection hidden="1"/>
    </xf>
    <xf numFmtId="167" fontId="31" fillId="0" borderId="0" xfId="0" applyNumberFormat="1" applyFont="1" applyProtection="1">
      <protection hidden="1"/>
    </xf>
    <xf numFmtId="0" fontId="2" fillId="3" borderId="0" xfId="0" applyFont="1" applyFill="1"/>
    <xf numFmtId="44" fontId="4" fillId="3" borderId="0" xfId="0" applyNumberFormat="1" applyFont="1" applyFill="1"/>
    <xf numFmtId="0" fontId="19" fillId="3" borderId="0" xfId="0" applyFont="1" applyFill="1" applyAlignment="1">
      <alignment horizontal="center"/>
    </xf>
    <xf numFmtId="168" fontId="4" fillId="3" borderId="0" xfId="0" applyNumberFormat="1" applyFont="1" applyFill="1" applyAlignment="1">
      <alignment horizontal="center"/>
    </xf>
    <xf numFmtId="0" fontId="10" fillId="3" borderId="0" xfId="0" applyFont="1" applyFill="1" applyAlignment="1">
      <alignment horizontal="center"/>
    </xf>
    <xf numFmtId="0" fontId="16" fillId="5" borderId="0" xfId="4" applyFont="1" applyFill="1" applyBorder="1" applyProtection="1"/>
    <xf numFmtId="0" fontId="16" fillId="5" borderId="5" xfId="4" applyFont="1" applyFill="1" applyBorder="1" applyProtection="1"/>
    <xf numFmtId="5" fontId="4" fillId="0" borderId="2" xfId="0" applyNumberFormat="1" applyFont="1" applyBorder="1" applyAlignment="1">
      <alignment horizontal="right" vertical="center"/>
    </xf>
    <xf numFmtId="164" fontId="4" fillId="0" borderId="2" xfId="0" applyNumberFormat="1" applyFont="1" applyBorder="1" applyAlignment="1">
      <alignment horizontal="right" vertical="center"/>
    </xf>
    <xf numFmtId="164" fontId="4" fillId="3" borderId="2" xfId="0" applyNumberFormat="1" applyFont="1" applyFill="1" applyBorder="1" applyAlignment="1" applyProtection="1">
      <alignment vertical="center"/>
      <protection hidden="1"/>
    </xf>
    <xf numFmtId="0" fontId="35" fillId="3" borderId="0" xfId="0" applyFont="1" applyFill="1" applyAlignment="1" applyProtection="1">
      <alignment horizontal="center" vertical="center"/>
      <protection hidden="1"/>
    </xf>
    <xf numFmtId="164" fontId="9" fillId="6" borderId="2" xfId="2" applyNumberFormat="1" applyFont="1" applyFill="1" applyBorder="1" applyAlignment="1" applyProtection="1">
      <alignment horizontal="right" vertical="center"/>
      <protection hidden="1"/>
    </xf>
    <xf numFmtId="0" fontId="38" fillId="0" borderId="0" xfId="0" applyFont="1"/>
    <xf numFmtId="0" fontId="40" fillId="3" borderId="0" xfId="0" applyFont="1" applyFill="1" applyAlignment="1" applyProtection="1">
      <alignment horizontal="center" vertical="center"/>
      <protection hidden="1"/>
    </xf>
    <xf numFmtId="0" fontId="41" fillId="0" borderId="0" xfId="0" applyFont="1"/>
    <xf numFmtId="0" fontId="39" fillId="0" borderId="0" xfId="0" applyFont="1" applyAlignment="1">
      <alignment horizontal="right"/>
    </xf>
    <xf numFmtId="0" fontId="41" fillId="0" borderId="0" xfId="0" applyFont="1" applyAlignment="1">
      <alignment horizontal="right"/>
    </xf>
    <xf numFmtId="0" fontId="42" fillId="0" borderId="0" xfId="0" applyFont="1"/>
    <xf numFmtId="0" fontId="43" fillId="0" borderId="0" xfId="0" applyFont="1"/>
    <xf numFmtId="0" fontId="9" fillId="0" borderId="0" xfId="0" applyFont="1" applyAlignment="1" applyProtection="1">
      <alignment vertical="center"/>
      <protection locked="0" hidden="1"/>
    </xf>
    <xf numFmtId="0" fontId="4" fillId="3" borderId="0" xfId="0" applyFont="1" applyFill="1" applyAlignment="1" applyProtection="1">
      <alignment horizontal="left" vertical="center" wrapText="1"/>
      <protection hidden="1"/>
    </xf>
    <xf numFmtId="0" fontId="21" fillId="0" borderId="0" xfId="0" applyFont="1" applyAlignment="1" applyProtection="1">
      <alignment horizontal="left"/>
      <protection hidden="1"/>
    </xf>
    <xf numFmtId="0" fontId="4" fillId="3" borderId="0" xfId="0" applyFont="1" applyFill="1" applyAlignment="1">
      <alignment horizontal="center"/>
    </xf>
    <xf numFmtId="0" fontId="42" fillId="0" borderId="0" xfId="0" applyFont="1" applyAlignment="1">
      <alignment horizontal="left" wrapText="1"/>
    </xf>
    <xf numFmtId="164" fontId="4" fillId="4" borderId="2" xfId="0" applyNumberFormat="1" applyFont="1" applyFill="1" applyBorder="1" applyAlignment="1" applyProtection="1">
      <alignment horizontal="right" vertical="center"/>
      <protection locked="0" hidden="1"/>
    </xf>
    <xf numFmtId="0" fontId="9" fillId="3" borderId="0" xfId="0" applyFont="1" applyFill="1" applyAlignment="1" applyProtection="1">
      <alignment horizontal="left" vertical="center" wrapText="1"/>
      <protection hidden="1"/>
    </xf>
    <xf numFmtId="0" fontId="12" fillId="3" borderId="0" xfId="0" applyFont="1" applyFill="1"/>
    <xf numFmtId="44" fontId="12" fillId="3" borderId="0" xfId="0" applyNumberFormat="1" applyFont="1" applyFill="1"/>
    <xf numFmtId="166" fontId="9" fillId="0" borderId="15" xfId="2" applyNumberFormat="1" applyFont="1" applyFill="1" applyBorder="1" applyAlignment="1" applyProtection="1">
      <alignment horizontal="right" vertical="center"/>
      <protection hidden="1"/>
    </xf>
    <xf numFmtId="10" fontId="9" fillId="0" borderId="16" xfId="3" applyNumberFormat="1" applyFont="1" applyFill="1" applyBorder="1" applyAlignment="1" applyProtection="1">
      <alignment horizontal="right" vertical="center"/>
      <protection hidden="1"/>
    </xf>
    <xf numFmtId="0" fontId="25" fillId="8" borderId="10" xfId="0" applyFont="1" applyFill="1" applyBorder="1" applyAlignment="1" applyProtection="1">
      <alignment vertical="center"/>
      <protection hidden="1"/>
    </xf>
    <xf numFmtId="0" fontId="25" fillId="8" borderId="11" xfId="0" applyFont="1" applyFill="1" applyBorder="1" applyAlignment="1" applyProtection="1">
      <alignment vertical="center"/>
      <protection hidden="1"/>
    </xf>
    <xf numFmtId="166" fontId="26" fillId="8" borderId="17" xfId="2" applyNumberFormat="1" applyFont="1" applyFill="1" applyBorder="1" applyAlignment="1" applyProtection="1">
      <alignment horizontal="right" vertical="center"/>
      <protection hidden="1"/>
    </xf>
    <xf numFmtId="0" fontId="9" fillId="8" borderId="12" xfId="0" applyFont="1" applyFill="1" applyBorder="1" applyAlignment="1" applyProtection="1">
      <alignment vertical="center"/>
      <protection hidden="1"/>
    </xf>
    <xf numFmtId="0" fontId="29" fillId="8" borderId="13" xfId="0" applyFont="1" applyFill="1" applyBorder="1" applyAlignment="1" applyProtection="1">
      <alignment horizontal="right" vertical="center"/>
      <protection hidden="1"/>
    </xf>
    <xf numFmtId="10" fontId="30" fillId="8" borderId="14" xfId="3" applyNumberFormat="1" applyFont="1" applyFill="1" applyBorder="1" applyAlignment="1" applyProtection="1">
      <alignment horizontal="right" vertical="center"/>
      <protection hidden="1"/>
    </xf>
    <xf numFmtId="0" fontId="44" fillId="7" borderId="0" xfId="0" applyFont="1" applyFill="1"/>
    <xf numFmtId="0" fontId="38" fillId="7" borderId="0" xfId="0" applyFont="1" applyFill="1"/>
    <xf numFmtId="0" fontId="43" fillId="7" borderId="0" xfId="0" applyFont="1" applyFill="1"/>
    <xf numFmtId="0" fontId="0" fillId="7" borderId="0" xfId="0" applyFill="1"/>
    <xf numFmtId="0" fontId="45" fillId="7" borderId="0" xfId="0" applyFont="1" applyFill="1" applyAlignment="1" applyProtection="1">
      <alignment horizontal="center" vertical="center"/>
      <protection hidden="1"/>
    </xf>
    <xf numFmtId="0" fontId="4" fillId="3" borderId="0" xfId="0" applyFont="1" applyFill="1" applyAlignment="1" applyProtection="1">
      <alignment horizontal="left" vertical="center" wrapText="1"/>
      <protection hidden="1"/>
    </xf>
    <xf numFmtId="0" fontId="36" fillId="3" borderId="0" xfId="0" applyFont="1" applyFill="1" applyAlignment="1" applyProtection="1">
      <alignment horizontal="left" vertical="center" wrapText="1"/>
      <protection hidden="1"/>
    </xf>
    <xf numFmtId="0" fontId="3" fillId="3" borderId="0" xfId="0" applyFont="1" applyFill="1" applyAlignment="1" applyProtection="1">
      <alignment horizontal="center"/>
      <protection hidden="1"/>
    </xf>
    <xf numFmtId="0" fontId="46" fillId="3" borderId="0" xfId="0" applyFont="1" applyFill="1" applyAlignment="1" applyProtection="1">
      <alignment horizontal="center" vertical="center" wrapText="1"/>
      <protection hidden="1"/>
    </xf>
    <xf numFmtId="0" fontId="46" fillId="3" borderId="0" xfId="0" applyFont="1" applyFill="1" applyAlignment="1" applyProtection="1">
      <alignment horizontal="center" vertical="top"/>
      <protection hidden="1"/>
    </xf>
    <xf numFmtId="0" fontId="21" fillId="0" borderId="0" xfId="0" applyFont="1" applyAlignment="1" applyProtection="1">
      <alignment horizontal="left"/>
      <protection hidden="1"/>
    </xf>
    <xf numFmtId="0" fontId="4" fillId="3" borderId="0" xfId="0" applyFont="1" applyFill="1" applyAlignment="1">
      <alignment horizontal="center"/>
    </xf>
    <xf numFmtId="0" fontId="41" fillId="0" borderId="0" xfId="0" applyFont="1" applyAlignment="1">
      <alignment horizontal="left" wrapText="1"/>
    </xf>
    <xf numFmtId="0" fontId="42" fillId="0" borderId="0" xfId="0" applyFont="1" applyAlignment="1">
      <alignment horizontal="left" wrapText="1"/>
    </xf>
    <xf numFmtId="0" fontId="46" fillId="0" borderId="0" xfId="0" applyFont="1" applyAlignment="1" applyProtection="1">
      <alignment horizontal="center" vertical="center" wrapText="1"/>
      <protection hidden="1"/>
    </xf>
    <xf numFmtId="0" fontId="6" fillId="3" borderId="0" xfId="0" applyFont="1" applyFill="1" applyAlignment="1" applyProtection="1">
      <alignment horizontal="center" vertical="top"/>
      <protection hidden="1"/>
    </xf>
    <xf numFmtId="0" fontId="8" fillId="7" borderId="0" xfId="0" applyFont="1" applyFill="1" applyAlignment="1" applyProtection="1">
      <alignment horizontal="center" vertical="center"/>
      <protection hidden="1"/>
    </xf>
    <xf numFmtId="0" fontId="39" fillId="0" borderId="0" xfId="0" applyFont="1" applyAlignment="1">
      <alignment horizontal="left" wrapText="1"/>
    </xf>
  </cellXfs>
  <cellStyles count="6">
    <cellStyle name="Comma" xfId="1" builtinId="3"/>
    <cellStyle name="Comma 2" xfId="5" xr:uid="{00000000-0005-0000-0000-000001000000}"/>
    <cellStyle name="Currency" xfId="2" builtinId="4"/>
    <cellStyle name="Input 2" xfId="4" xr:uid="{00000000-0005-0000-0000-000003000000}"/>
    <cellStyle name="Normal" xfId="0" builtinId="0"/>
    <cellStyle name="Percent" xfId="3" builtinId="5"/>
  </cellStyles>
  <dxfs count="1">
    <dxf>
      <font>
        <b/>
        <i val="0"/>
      </font>
      <fill>
        <gradientFill degree="90">
          <stop position="0">
            <color theme="0"/>
          </stop>
          <stop position="0.5">
            <color rgb="FFFF0000"/>
          </stop>
          <stop position="1">
            <color theme="0"/>
          </stop>
        </gradientFill>
      </fill>
    </dxf>
  </dxfs>
  <tableStyles count="0" defaultTableStyle="TableStyleMedium2" defaultPivotStyle="PivotStyleLight16"/>
  <colors>
    <mruColors>
      <color rgb="FF000099"/>
      <color rgb="FFFFCC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0614279b-6cd5-41b6-a416-752f2515916b"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17317</xdr:colOff>
      <xdr:row>1</xdr:row>
      <xdr:rowOff>147207</xdr:rowOff>
    </xdr:from>
    <xdr:to>
      <xdr:col>2</xdr:col>
      <xdr:colOff>398318</xdr:colOff>
      <xdr:row>2</xdr:row>
      <xdr:rowOff>247704</xdr:rowOff>
    </xdr:to>
    <xdr:pic>
      <xdr:nvPicPr>
        <xdr:cNvPr id="2" name="Picture 1">
          <a:extLst>
            <a:ext uri="{FF2B5EF4-FFF2-40B4-BE49-F238E27FC236}">
              <a16:creationId xmlns:a16="http://schemas.microsoft.com/office/drawing/2014/main" id="{2BA5F0EC-663C-43B2-89A0-4579CF2005A1}"/>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61158" y="268434"/>
          <a:ext cx="1956955" cy="628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554183</xdr:colOff>
      <xdr:row>1</xdr:row>
      <xdr:rowOff>103908</xdr:rowOff>
    </xdr:from>
    <xdr:to>
      <xdr:col>6</xdr:col>
      <xdr:colOff>69274</xdr:colOff>
      <xdr:row>2</xdr:row>
      <xdr:rowOff>303954</xdr:rowOff>
    </xdr:to>
    <xdr:pic>
      <xdr:nvPicPr>
        <xdr:cNvPr id="5" name="Picture 2">
          <a:extLst>
            <a:ext uri="{FF2B5EF4-FFF2-40B4-BE49-F238E27FC236}">
              <a16:creationId xmlns:a16="http://schemas.microsoft.com/office/drawing/2014/main" id="{2A368922-3CC6-4FA3-948E-030685DB3D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82592" y="225135"/>
          <a:ext cx="1930977" cy="728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554445</xdr:colOff>
      <xdr:row>1</xdr:row>
      <xdr:rowOff>225238</xdr:rowOff>
    </xdr:from>
    <xdr:to>
      <xdr:col>6</xdr:col>
      <xdr:colOff>554445</xdr:colOff>
      <xdr:row>8</xdr:row>
      <xdr:rowOff>38100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7445" y="345888"/>
          <a:ext cx="1993960" cy="460562"/>
        </a:xfrm>
        <a:prstGeom prst="rect">
          <a:avLst/>
        </a:prstGeom>
      </xdr:spPr>
    </xdr:pic>
    <xdr:clientData/>
  </xdr:twoCellAnchor>
  <xdr:twoCellAnchor editAs="oneCell">
    <xdr:from>
      <xdr:col>1</xdr:col>
      <xdr:colOff>23883</xdr:colOff>
      <xdr:row>1</xdr:row>
      <xdr:rowOff>209550</xdr:rowOff>
    </xdr:from>
    <xdr:to>
      <xdr:col>1</xdr:col>
      <xdr:colOff>23883</xdr:colOff>
      <xdr:row>8</xdr:row>
      <xdr:rowOff>114300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4483" y="330200"/>
          <a:ext cx="2126289" cy="539750"/>
        </a:xfrm>
        <a:prstGeom prst="rect">
          <a:avLst/>
        </a:prstGeom>
      </xdr:spPr>
    </xdr:pic>
    <xdr:clientData/>
  </xdr:twoCellAnchor>
  <xdr:twoCellAnchor>
    <xdr:from>
      <xdr:col>1</xdr:col>
      <xdr:colOff>6350</xdr:colOff>
      <xdr:row>26</xdr:row>
      <xdr:rowOff>6350</xdr:rowOff>
    </xdr:from>
    <xdr:to>
      <xdr:col>6</xdr:col>
      <xdr:colOff>2527300</xdr:colOff>
      <xdr:row>33</xdr:row>
      <xdr:rowOff>44450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96950" y="5295900"/>
          <a:ext cx="7804150" cy="1416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r>
            <a:rPr lang="en-US" sz="1200" baseline="0">
              <a:solidFill>
                <a:schemeClr val="accent5">
                  <a:lumMod val="50000"/>
                </a:schemeClr>
              </a:solidFill>
              <a:latin typeface="Arial" panose="020B0604020202020204" pitchFamily="34" charset="0"/>
              <a:cs typeface="Arial" panose="020B0604020202020204" pitchFamily="34" charset="0"/>
            </a:rPr>
            <a:t>You earn more parts business from your customer each month, giving them tangible reason to buy from you</a:t>
          </a:r>
        </a:p>
        <a:p>
          <a:pPr marL="171450" indent="-171450">
            <a:buFont typeface="Wingdings" panose="05000000000000000000" pitchFamily="2" charset="2"/>
            <a:buChar char="Ø"/>
          </a:pPr>
          <a:r>
            <a:rPr lang="en-US" sz="1200" baseline="0">
              <a:solidFill>
                <a:schemeClr val="accent5">
                  <a:lumMod val="50000"/>
                </a:schemeClr>
              </a:solidFill>
              <a:latin typeface="Arial" panose="020B0604020202020204" pitchFamily="34" charset="0"/>
              <a:cs typeface="Arial" panose="020B0604020202020204" pitchFamily="34" charset="0"/>
            </a:rPr>
            <a:t>Change their buying habits; at the end of the finance agreement, they are likely to keep buying from you!</a:t>
          </a:r>
        </a:p>
        <a:p>
          <a:pPr marL="171450" indent="-171450">
            <a:buFont typeface="Wingdings" panose="05000000000000000000" pitchFamily="2" charset="2"/>
            <a:buChar char="Ø"/>
          </a:pPr>
          <a:r>
            <a:rPr lang="en-US" sz="1200" baseline="0">
              <a:solidFill>
                <a:schemeClr val="accent5">
                  <a:lumMod val="50000"/>
                </a:schemeClr>
              </a:solidFill>
              <a:latin typeface="Arial" panose="020B0604020202020204" pitchFamily="34" charset="0"/>
              <a:cs typeface="Arial" panose="020B0604020202020204" pitchFamily="34" charset="0"/>
            </a:rPr>
            <a:t>Keep your competitors at bay</a:t>
          </a:r>
        </a:p>
        <a:p>
          <a:pPr marL="171450" indent="-171450">
            <a:buFont typeface="Wingdings" panose="05000000000000000000" pitchFamily="2" charset="2"/>
            <a:buChar char="Ø"/>
          </a:pPr>
          <a:r>
            <a:rPr lang="en-US" sz="1200" baseline="0">
              <a:solidFill>
                <a:schemeClr val="accent5">
                  <a:lumMod val="50000"/>
                </a:schemeClr>
              </a:solidFill>
              <a:latin typeface="Arial" panose="020B0604020202020204" pitchFamily="34" charset="0"/>
              <a:cs typeface="Arial" panose="020B0604020202020204" pitchFamily="34" charset="0"/>
            </a:rPr>
            <a:t>You don't need to negotiate as much on price of the equipment. The customer controls how much they ultimately pay for the equipment based on if they buy enough parts from NAPA! </a:t>
          </a:r>
        </a:p>
        <a:p>
          <a:pPr marL="171450" indent="-171450">
            <a:buFont typeface="Wingdings" panose="05000000000000000000" pitchFamily="2" charset="2"/>
            <a:buChar char="Ø"/>
          </a:pPr>
          <a:r>
            <a:rPr lang="en-US" sz="1200" baseline="0">
              <a:solidFill>
                <a:schemeClr val="accent5">
                  <a:lumMod val="50000"/>
                </a:schemeClr>
              </a:solidFill>
              <a:latin typeface="Arial" panose="020B0604020202020204" pitchFamily="34" charset="0"/>
              <a:cs typeface="Arial" panose="020B0604020202020204" pitchFamily="34" charset="0"/>
            </a:rPr>
            <a:t>Your customers will be able to receive earnbacks every month, potentially earning back the entire cost of the equipment just for shifting business to NAPA!</a:t>
          </a:r>
          <a:endParaRPr lang="en-US" sz="1200">
            <a:solidFill>
              <a:schemeClr val="accent5">
                <a:lumMod val="50000"/>
              </a:schemeClr>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35</xdr:row>
      <xdr:rowOff>31750</xdr:rowOff>
    </xdr:from>
    <xdr:to>
      <xdr:col>2</xdr:col>
      <xdr:colOff>1581150</xdr:colOff>
      <xdr:row>39</xdr:row>
      <xdr:rowOff>196850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09650" y="7143750"/>
          <a:ext cx="2933700" cy="977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r>
            <a:rPr lang="en-US" sz="1200" baseline="0">
              <a:solidFill>
                <a:schemeClr val="accent5">
                  <a:lumMod val="50000"/>
                </a:schemeClr>
              </a:solidFill>
              <a:latin typeface="Arial" panose="020B0604020202020204" pitchFamily="34" charset="0"/>
              <a:cs typeface="Arial" panose="020B0604020202020204" pitchFamily="34" charset="0"/>
            </a:rPr>
            <a:t>Equipment Cost:</a:t>
          </a:r>
        </a:p>
        <a:p>
          <a:pPr marL="171450" indent="-171450">
            <a:buFont typeface="Wingdings" panose="05000000000000000000" pitchFamily="2" charset="2"/>
            <a:buChar char="Ø"/>
          </a:pPr>
          <a:r>
            <a:rPr lang="en-US" sz="1200" baseline="0">
              <a:solidFill>
                <a:schemeClr val="accent5">
                  <a:lumMod val="50000"/>
                </a:schemeClr>
              </a:solidFill>
              <a:latin typeface="Arial" panose="020B0604020202020204" pitchFamily="34" charset="0"/>
              <a:cs typeface="Arial" panose="020B0604020202020204" pitchFamily="34" charset="0"/>
            </a:rPr>
            <a:t>Commodore Monthly Payment:</a:t>
          </a:r>
        </a:p>
        <a:p>
          <a:pPr marL="171450" indent="-171450">
            <a:buFont typeface="Wingdings" panose="05000000000000000000" pitchFamily="2" charset="2"/>
            <a:buChar char="Ø"/>
          </a:pPr>
          <a:r>
            <a:rPr lang="en-US" sz="1200" baseline="0">
              <a:solidFill>
                <a:schemeClr val="accent5">
                  <a:lumMod val="50000"/>
                </a:schemeClr>
              </a:solidFill>
              <a:latin typeface="Arial" panose="020B0604020202020204" pitchFamily="34" charset="0"/>
              <a:cs typeface="Arial" panose="020B0604020202020204" pitchFamily="34" charset="0"/>
            </a:rPr>
            <a:t>Multiplier (10x monthly payment):</a:t>
          </a:r>
        </a:p>
        <a:p>
          <a:pPr marL="171450" indent="-171450">
            <a:buFont typeface="Wingdings" panose="05000000000000000000" pitchFamily="2" charset="2"/>
            <a:buChar char="Ø"/>
          </a:pPr>
          <a:r>
            <a:rPr lang="en-US" sz="1200" baseline="0">
              <a:solidFill>
                <a:schemeClr val="accent5">
                  <a:lumMod val="50000"/>
                </a:schemeClr>
              </a:solidFill>
              <a:latin typeface="Arial" panose="020B0604020202020204" pitchFamily="34" charset="0"/>
              <a:cs typeface="Arial" panose="020B0604020202020204" pitchFamily="34" charset="0"/>
            </a:rPr>
            <a:t>Prior 12-month purchases with NAPA:</a:t>
          </a:r>
        </a:p>
        <a:p>
          <a:pPr marL="171450" indent="-171450">
            <a:buFont typeface="Wingdings" panose="05000000000000000000" pitchFamily="2" charset="2"/>
            <a:buChar char="Ø"/>
          </a:pPr>
          <a:r>
            <a:rPr lang="en-US" sz="1200" b="1" baseline="0">
              <a:solidFill>
                <a:schemeClr val="accent5">
                  <a:lumMod val="50000"/>
                </a:schemeClr>
              </a:solidFill>
              <a:latin typeface="Arial" panose="020B0604020202020204" pitchFamily="34" charset="0"/>
              <a:cs typeface="Arial" panose="020B0604020202020204" pitchFamily="34" charset="0"/>
            </a:rPr>
            <a:t>NEW Purchase Goal:</a:t>
          </a:r>
        </a:p>
      </xdr:txBody>
    </xdr:sp>
    <xdr:clientData/>
  </xdr:twoCellAnchor>
  <xdr:twoCellAnchor>
    <xdr:from>
      <xdr:col>2</xdr:col>
      <xdr:colOff>1885950</xdr:colOff>
      <xdr:row>35</xdr:row>
      <xdr:rowOff>25400</xdr:rowOff>
    </xdr:from>
    <xdr:to>
      <xdr:col>3</xdr:col>
      <xdr:colOff>50800</xdr:colOff>
      <xdr:row>39</xdr:row>
      <xdr:rowOff>190500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248150" y="7137400"/>
          <a:ext cx="857250" cy="977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r">
            <a:buFont typeface="Wingdings" panose="05000000000000000000" pitchFamily="2" charset="2"/>
            <a:buNone/>
          </a:pPr>
          <a:r>
            <a:rPr lang="en-US" sz="1200" b="0" baseline="0">
              <a:solidFill>
                <a:schemeClr val="accent5">
                  <a:lumMod val="50000"/>
                </a:schemeClr>
              </a:solidFill>
              <a:latin typeface="Arial" panose="020B0604020202020204" pitchFamily="34" charset="0"/>
              <a:cs typeface="Arial" panose="020B0604020202020204" pitchFamily="34" charset="0"/>
            </a:rPr>
            <a:t>$11,500</a:t>
          </a:r>
        </a:p>
        <a:p>
          <a:pPr marL="0" indent="0" algn="r">
            <a:buFont typeface="Wingdings" panose="05000000000000000000" pitchFamily="2" charset="2"/>
            <a:buNone/>
          </a:pPr>
          <a:r>
            <a:rPr lang="en-US" sz="1200" b="0" baseline="0">
              <a:solidFill>
                <a:schemeClr val="accent5">
                  <a:lumMod val="50000"/>
                </a:schemeClr>
              </a:solidFill>
              <a:latin typeface="Arial" panose="020B0604020202020204" pitchFamily="34" charset="0"/>
              <a:cs typeface="Arial" panose="020B0604020202020204" pitchFamily="34" charset="0"/>
            </a:rPr>
            <a:t>$250</a:t>
          </a:r>
        </a:p>
        <a:p>
          <a:pPr marL="0" indent="0" algn="r">
            <a:buFont typeface="Wingdings" panose="05000000000000000000" pitchFamily="2" charset="2"/>
            <a:buNone/>
          </a:pPr>
          <a:r>
            <a:rPr lang="en-US" sz="1200" b="0" baseline="0">
              <a:solidFill>
                <a:schemeClr val="accent5">
                  <a:lumMod val="50000"/>
                </a:schemeClr>
              </a:solidFill>
              <a:latin typeface="Arial" panose="020B0604020202020204" pitchFamily="34" charset="0"/>
              <a:cs typeface="Arial" panose="020B0604020202020204" pitchFamily="34" charset="0"/>
            </a:rPr>
            <a:t>$2,500</a:t>
          </a:r>
        </a:p>
        <a:p>
          <a:pPr marL="0" indent="0" algn="r">
            <a:buFont typeface="Wingdings" panose="05000000000000000000" pitchFamily="2" charset="2"/>
            <a:buNone/>
          </a:pPr>
          <a:r>
            <a:rPr lang="en-US" sz="1200" b="0" baseline="0">
              <a:solidFill>
                <a:schemeClr val="accent5">
                  <a:lumMod val="50000"/>
                </a:schemeClr>
              </a:solidFill>
              <a:latin typeface="Arial" panose="020B0604020202020204" pitchFamily="34" charset="0"/>
              <a:cs typeface="Arial" panose="020B0604020202020204" pitchFamily="34" charset="0"/>
            </a:rPr>
            <a:t>$5,000</a:t>
          </a:r>
        </a:p>
        <a:p>
          <a:pPr marL="0" indent="0" algn="r">
            <a:buFont typeface="Wingdings" panose="05000000000000000000" pitchFamily="2" charset="2"/>
            <a:buNone/>
          </a:pPr>
          <a:r>
            <a:rPr lang="en-US" sz="1200" b="1" baseline="0">
              <a:solidFill>
                <a:schemeClr val="accent5">
                  <a:lumMod val="50000"/>
                </a:schemeClr>
              </a:solidFill>
              <a:latin typeface="Arial" panose="020B0604020202020204" pitchFamily="34" charset="0"/>
              <a:cs typeface="Arial" panose="020B0604020202020204" pitchFamily="34" charset="0"/>
            </a:rPr>
            <a:t>$7,500</a:t>
          </a:r>
        </a:p>
      </xdr:txBody>
    </xdr:sp>
    <xdr:clientData/>
  </xdr:twoCellAnchor>
  <xdr:twoCellAnchor>
    <xdr:from>
      <xdr:col>4</xdr:col>
      <xdr:colOff>222250</xdr:colOff>
      <xdr:row>35</xdr:row>
      <xdr:rowOff>44450</xdr:rowOff>
    </xdr:from>
    <xdr:to>
      <xdr:col>7</xdr:col>
      <xdr:colOff>57150</xdr:colOff>
      <xdr:row>39</xdr:row>
      <xdr:rowOff>209550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5492750" y="7156450"/>
          <a:ext cx="3371850" cy="977900"/>
        </a:xfrm>
        <a:prstGeom prst="rect">
          <a:avLst/>
        </a:prstGeom>
        <a:solidFill>
          <a:schemeClr val="lt1"/>
        </a:solidFill>
        <a:ln w="9525"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Wingdings" panose="05000000000000000000" pitchFamily="2" charset="2"/>
            <a:buNone/>
          </a:pPr>
          <a:r>
            <a:rPr lang="en-US" sz="1200" i="1" baseline="0">
              <a:solidFill>
                <a:schemeClr val="accent5">
                  <a:lumMod val="50000"/>
                </a:schemeClr>
              </a:solidFill>
              <a:latin typeface="Arial" panose="020B0604020202020204" pitchFamily="34" charset="0"/>
              <a:cs typeface="Arial" panose="020B0604020202020204" pitchFamily="34" charset="0"/>
            </a:rPr>
            <a:t>In this example, every month the customer buys $7,500 in parts from NAPA, the store gives them a statement credit (earnback) to cover the $250 payment. Alternatively, it can be set up to cover just the interest!</a:t>
          </a:r>
        </a:p>
        <a:p>
          <a:pPr marL="0" indent="0">
            <a:buFont typeface="Wingdings" panose="05000000000000000000" pitchFamily="2" charset="2"/>
            <a:buNone/>
          </a:pPr>
          <a:endParaRPr lang="en-US" sz="1200" baseline="0">
            <a:solidFill>
              <a:schemeClr val="accent5">
                <a:lumMod val="50000"/>
              </a:schemeClr>
            </a:solidFill>
            <a:latin typeface="Arial" panose="020B0604020202020204" pitchFamily="34" charset="0"/>
            <a:cs typeface="Arial" panose="020B0604020202020204" pitchFamily="34" charset="0"/>
          </a:endParaRPr>
        </a:p>
      </xdr:txBody>
    </xdr:sp>
    <xdr:clientData/>
  </xdr:twoCellAnchor>
  <xdr:twoCellAnchor>
    <xdr:from>
      <xdr:col>2</xdr:col>
      <xdr:colOff>2673350</xdr:colOff>
      <xdr:row>38</xdr:row>
      <xdr:rowOff>146049</xdr:rowOff>
    </xdr:from>
    <xdr:to>
      <xdr:col>4</xdr:col>
      <xdr:colOff>215900</xdr:colOff>
      <xdr:row>39</xdr:row>
      <xdr:rowOff>109218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rot="10800000">
          <a:off x="5035550" y="7696199"/>
          <a:ext cx="450850" cy="121919"/>
        </a:xfrm>
        <a:prstGeom prst="rightArrow">
          <a:avLst/>
        </a:prstGeom>
        <a:solidFill>
          <a:schemeClr val="accent4"/>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0"/>
  <sheetViews>
    <sheetView showGridLines="0" tabSelected="1" zoomScale="110" zoomScaleNormal="110" workbookViewId="0">
      <selection activeCell="C24" sqref="C24"/>
    </sheetView>
  </sheetViews>
  <sheetFormatPr defaultColWidth="0" defaultRowHeight="0" customHeight="1" zeroHeight="1" x14ac:dyDescent="0.3"/>
  <cols>
    <col min="1" max="1" width="9.28515625" style="60" customWidth="1"/>
    <col min="2" max="2" width="23.5703125" style="3" customWidth="1"/>
    <col min="3" max="3" width="38.5703125" style="3" customWidth="1"/>
    <col min="4" max="4" width="3.140625" style="3" customWidth="1"/>
    <col min="5" max="5" width="9.7109375" style="3" customWidth="1"/>
    <col min="6" max="6" width="36.28515625" style="52" customWidth="1"/>
    <col min="7" max="7" width="14.140625" style="64" customWidth="1"/>
    <col min="8" max="8" width="1.140625" style="3" customWidth="1"/>
    <col min="9" max="9" width="2.140625" style="3" customWidth="1"/>
    <col min="10" max="10" width="50.28515625" style="3" hidden="1" customWidth="1"/>
    <col min="11" max="11" width="23.5703125" style="3" hidden="1" customWidth="1"/>
    <col min="12" max="12" width="13.140625" style="3" hidden="1" customWidth="1"/>
    <col min="13" max="15" width="9.5703125" style="3" hidden="1" customWidth="1"/>
    <col min="16" max="16" width="12.140625" style="3" hidden="1" customWidth="1"/>
    <col min="17" max="17" width="9.5703125" style="3" hidden="1" customWidth="1"/>
    <col min="18" max="18" width="9.85546875" style="3" hidden="1" customWidth="1"/>
    <col min="19" max="19" width="11.85546875" style="4" hidden="1" customWidth="1"/>
    <col min="20" max="20" width="10.28515625" style="4" hidden="1" customWidth="1"/>
    <col min="21" max="21" width="13.140625" style="3" hidden="1" customWidth="1"/>
    <col min="22" max="24" width="11.85546875" style="3" hidden="1" customWidth="1"/>
    <col min="25" max="25" width="7.28515625" style="3" hidden="1" customWidth="1"/>
    <col min="26" max="16384" width="23.5703125" style="3" hidden="1"/>
  </cols>
  <sheetData>
    <row r="1" spans="1:34" ht="9.75" customHeight="1" x14ac:dyDescent="0.5">
      <c r="A1" s="1"/>
      <c r="B1" s="103"/>
      <c r="C1" s="103"/>
      <c r="D1" s="103"/>
      <c r="E1" s="103"/>
      <c r="F1" s="103"/>
      <c r="G1" s="103"/>
      <c r="H1" s="103"/>
      <c r="I1" s="2"/>
      <c r="J1" s="2"/>
    </row>
    <row r="2" spans="1:34" ht="41.25" x14ac:dyDescent="0.25">
      <c r="A2" s="104" t="s">
        <v>0</v>
      </c>
      <c r="B2" s="104"/>
      <c r="C2" s="104"/>
      <c r="D2" s="104"/>
      <c r="E2" s="104"/>
      <c r="F2" s="104"/>
      <c r="G2" s="104"/>
      <c r="H2" s="104"/>
      <c r="I2" s="5"/>
      <c r="J2" s="2"/>
      <c r="L2" s="86" t="s">
        <v>12</v>
      </c>
    </row>
    <row r="3" spans="1:34" ht="30.75" customHeight="1" x14ac:dyDescent="0.25">
      <c r="A3" s="105" t="s">
        <v>1</v>
      </c>
      <c r="B3" s="105"/>
      <c r="C3" s="105"/>
      <c r="D3" s="105"/>
      <c r="E3" s="105"/>
      <c r="F3" s="105"/>
      <c r="G3" s="105"/>
      <c r="H3" s="105"/>
      <c r="I3" s="5"/>
      <c r="J3" s="2"/>
      <c r="L3" s="86" t="s">
        <v>15</v>
      </c>
    </row>
    <row r="4" spans="1:34" s="7" customFormat="1" ht="22.5" customHeight="1" x14ac:dyDescent="0.2">
      <c r="A4" s="5"/>
      <c r="B4" s="100" t="s">
        <v>2</v>
      </c>
      <c r="C4" s="100"/>
      <c r="D4" s="100"/>
      <c r="E4" s="100"/>
      <c r="F4" s="100"/>
      <c r="G4" s="5"/>
      <c r="H4" s="5"/>
      <c r="I4" s="5"/>
      <c r="J4" s="6"/>
      <c r="L4" s="86"/>
      <c r="S4" s="8"/>
      <c r="T4" s="8"/>
    </row>
    <row r="5" spans="1:34" ht="22.5" customHeight="1" x14ac:dyDescent="0.25">
      <c r="A5" s="5"/>
      <c r="B5" s="102" t="s">
        <v>3</v>
      </c>
      <c r="C5" s="102"/>
      <c r="D5" s="102"/>
      <c r="E5" s="102"/>
      <c r="F5" s="102"/>
      <c r="G5" s="5"/>
      <c r="H5" s="6"/>
      <c r="I5" s="5"/>
      <c r="J5" s="2"/>
      <c r="L5" s="86" t="s">
        <v>17</v>
      </c>
    </row>
    <row r="6" spans="1:34" ht="22.5" customHeight="1" x14ac:dyDescent="0.25">
      <c r="A6" s="5"/>
      <c r="B6" s="102"/>
      <c r="C6" s="102"/>
      <c r="D6" s="102"/>
      <c r="E6" s="102"/>
      <c r="F6" s="102"/>
      <c r="G6" s="5"/>
      <c r="H6" s="6"/>
      <c r="I6" s="5"/>
      <c r="J6" s="2"/>
    </row>
    <row r="7" spans="1:34" ht="22.5" customHeight="1" x14ac:dyDescent="0.25">
      <c r="A7" s="9"/>
      <c r="B7" s="6" t="s">
        <v>4</v>
      </c>
      <c r="C7" s="6"/>
      <c r="D7" s="6"/>
      <c r="E7" s="70" t="s">
        <v>5</v>
      </c>
      <c r="F7" s="10">
        <v>5000</v>
      </c>
      <c r="G7" s="11"/>
      <c r="H7" s="5"/>
      <c r="I7" s="5"/>
      <c r="L7" s="22"/>
      <c r="M7" s="23">
        <v>12</v>
      </c>
      <c r="N7" s="23">
        <v>24</v>
      </c>
      <c r="O7" s="23">
        <v>36</v>
      </c>
      <c r="P7" s="23">
        <v>48</v>
      </c>
      <c r="Q7" s="23">
        <v>60</v>
      </c>
      <c r="R7" s="24"/>
      <c r="T7" s="24">
        <v>12</v>
      </c>
      <c r="U7" s="24">
        <v>24</v>
      </c>
      <c r="V7" s="24">
        <v>36</v>
      </c>
      <c r="W7" s="24">
        <v>48</v>
      </c>
      <c r="X7" s="24">
        <v>60</v>
      </c>
      <c r="Y7" s="24"/>
    </row>
    <row r="8" spans="1:34" ht="22.5" customHeight="1" x14ac:dyDescent="0.25">
      <c r="A8" s="12"/>
      <c r="B8" s="6" t="s">
        <v>6</v>
      </c>
      <c r="C8" s="5"/>
      <c r="D8" s="5"/>
      <c r="E8" s="70" t="s">
        <v>7</v>
      </c>
      <c r="F8" s="13">
        <v>0.32</v>
      </c>
      <c r="G8" s="11"/>
      <c r="H8" s="5"/>
      <c r="I8" s="5"/>
      <c r="L8" s="25">
        <v>1000</v>
      </c>
      <c r="M8" s="26">
        <v>0.10120815803177252</v>
      </c>
      <c r="N8" s="26">
        <v>5.5138498229497797E-2</v>
      </c>
      <c r="O8" s="26">
        <v>3.9490590715817411E-2</v>
      </c>
      <c r="P8" s="26">
        <v>3.2320531425601956E-2</v>
      </c>
      <c r="Q8" s="26">
        <v>2.7898229797558606E-2</v>
      </c>
      <c r="S8" s="24">
        <v>1000</v>
      </c>
      <c r="T8" s="27" t="str">
        <f t="shared" ref="T8:X12" si="0">IF(AND($F$11&gt;=$L8,$F$11&lt;$L9),M8*(1),"")</f>
        <v/>
      </c>
      <c r="U8" s="27" t="str">
        <f t="shared" si="0"/>
        <v/>
      </c>
      <c r="V8" s="27" t="str">
        <f t="shared" si="0"/>
        <v/>
      </c>
      <c r="W8" s="27" t="str">
        <f t="shared" si="0"/>
        <v/>
      </c>
      <c r="X8" s="27" t="str">
        <f t="shared" si="0"/>
        <v/>
      </c>
      <c r="Y8" s="65"/>
    </row>
    <row r="9" spans="1:34" ht="22.5" customHeight="1" x14ac:dyDescent="0.25">
      <c r="A9" s="12"/>
      <c r="B9" s="6" t="s">
        <v>8</v>
      </c>
      <c r="C9" s="6"/>
      <c r="D9" s="6"/>
      <c r="E9" s="70" t="s">
        <v>9</v>
      </c>
      <c r="F9" s="14">
        <f>F7*F8</f>
        <v>1600</v>
      </c>
      <c r="G9" s="11"/>
      <c r="H9" s="5"/>
      <c r="I9" s="5"/>
      <c r="L9" s="25">
        <v>5000</v>
      </c>
      <c r="M9" s="26">
        <v>9.9211823818239175E-2</v>
      </c>
      <c r="N9" s="26">
        <v>5.5138498229497797E-2</v>
      </c>
      <c r="O9" s="26">
        <v>3.6398678253288873E-2</v>
      </c>
      <c r="P9" s="26">
        <v>2.9109174280311321E-2</v>
      </c>
      <c r="Q9" s="26">
        <v>2.4312744111875055E-2</v>
      </c>
      <c r="S9" s="24">
        <v>5000</v>
      </c>
      <c r="T9" s="27" t="str">
        <f t="shared" si="0"/>
        <v/>
      </c>
      <c r="U9" s="27" t="str">
        <f t="shared" si="0"/>
        <v/>
      </c>
      <c r="V9" s="27" t="str">
        <f t="shared" si="0"/>
        <v/>
      </c>
      <c r="W9" s="27" t="str">
        <f t="shared" si="0"/>
        <v/>
      </c>
      <c r="X9" s="27" t="str">
        <f t="shared" si="0"/>
        <v/>
      </c>
      <c r="Y9" s="65"/>
    </row>
    <row r="10" spans="1:34" ht="22.5" customHeight="1" x14ac:dyDescent="0.25">
      <c r="A10" s="5"/>
      <c r="B10" s="100" t="s">
        <v>10</v>
      </c>
      <c r="C10" s="100"/>
      <c r="D10" s="100"/>
      <c r="E10" s="100"/>
      <c r="F10" s="100"/>
      <c r="G10" s="9"/>
      <c r="H10" s="5"/>
      <c r="I10" s="5"/>
      <c r="L10" s="25">
        <v>10000</v>
      </c>
      <c r="M10" s="26">
        <v>9.2390595191329944E-2</v>
      </c>
      <c r="N10" s="26">
        <v>4.9437459251087293E-2</v>
      </c>
      <c r="O10" s="26">
        <v>3.3689135581598965E-2</v>
      </c>
      <c r="P10" s="26">
        <v>2.6822532915331595E-2</v>
      </c>
      <c r="Q10" s="26">
        <v>2.223939468701451E-2</v>
      </c>
      <c r="S10" s="24">
        <v>10000</v>
      </c>
      <c r="T10" s="27">
        <f t="shared" si="0"/>
        <v>9.2390595191329944E-2</v>
      </c>
      <c r="U10" s="27">
        <f t="shared" si="0"/>
        <v>4.9437459251087293E-2</v>
      </c>
      <c r="V10" s="27">
        <f t="shared" si="0"/>
        <v>3.3689135581598965E-2</v>
      </c>
      <c r="W10" s="27">
        <f t="shared" si="0"/>
        <v>2.6822532915331595E-2</v>
      </c>
      <c r="X10" s="27">
        <f t="shared" si="0"/>
        <v>2.223939468701451E-2</v>
      </c>
      <c r="Y10" s="65"/>
    </row>
    <row r="11" spans="1:34" ht="19.5" customHeight="1" x14ac:dyDescent="0.25">
      <c r="A11" s="5"/>
      <c r="B11" s="6" t="s">
        <v>11</v>
      </c>
      <c r="C11" s="6"/>
      <c r="D11" s="6"/>
      <c r="E11" s="6"/>
      <c r="F11" s="15">
        <v>11500</v>
      </c>
      <c r="G11" s="9"/>
      <c r="H11" s="6"/>
      <c r="I11" s="5"/>
      <c r="L11" s="25">
        <v>50000</v>
      </c>
      <c r="M11" s="26">
        <v>9.1437451956746463E-2</v>
      </c>
      <c r="N11" s="26">
        <v>4.8008159266060543E-2</v>
      </c>
      <c r="O11" s="26">
        <v>3.3209533818233272E-2</v>
      </c>
      <c r="P11" s="26">
        <v>2.5840666600988611E-2</v>
      </c>
      <c r="Q11" s="26">
        <v>2.1737436316882217E-2</v>
      </c>
      <c r="S11" s="24">
        <v>25000</v>
      </c>
      <c r="T11" s="27" t="str">
        <f t="shared" si="0"/>
        <v/>
      </c>
      <c r="U11" s="27" t="str">
        <f t="shared" si="0"/>
        <v/>
      </c>
      <c r="V11" s="27" t="str">
        <f t="shared" si="0"/>
        <v/>
      </c>
      <c r="W11" s="27" t="str">
        <f t="shared" si="0"/>
        <v/>
      </c>
      <c r="X11" s="27" t="str">
        <f t="shared" si="0"/>
        <v/>
      </c>
      <c r="Y11" s="65"/>
    </row>
    <row r="12" spans="1:34" ht="19.5" customHeight="1" thickBot="1" x14ac:dyDescent="0.35">
      <c r="A12" s="1"/>
      <c r="B12" s="6" t="s">
        <v>13</v>
      </c>
      <c r="C12" s="6"/>
      <c r="D12" s="36" t="s">
        <v>14</v>
      </c>
      <c r="E12" s="6"/>
      <c r="F12" s="16">
        <v>60</v>
      </c>
      <c r="G12" s="9"/>
      <c r="H12" s="6"/>
      <c r="I12" s="2"/>
      <c r="L12" s="25">
        <v>100000</v>
      </c>
      <c r="M12" s="26">
        <v>9.1200006467590813E-2</v>
      </c>
      <c r="N12" s="26">
        <v>4.7772304049404961E-2</v>
      </c>
      <c r="O12" s="26">
        <v>3.2971250703162591E-2</v>
      </c>
      <c r="P12" s="26">
        <v>2.5598550619253493E-2</v>
      </c>
      <c r="Q12" s="26">
        <v>2.1242124638407581E-2</v>
      </c>
      <c r="S12" s="24">
        <v>50000</v>
      </c>
      <c r="T12" s="27" t="str">
        <f t="shared" si="0"/>
        <v/>
      </c>
      <c r="U12" s="27" t="str">
        <f t="shared" si="0"/>
        <v/>
      </c>
      <c r="V12" s="27" t="str">
        <f t="shared" si="0"/>
        <v/>
      </c>
      <c r="W12" s="27" t="str">
        <f t="shared" si="0"/>
        <v/>
      </c>
      <c r="X12" s="27" t="str">
        <f t="shared" si="0"/>
        <v/>
      </c>
    </row>
    <row r="13" spans="1:34" ht="19.5" customHeight="1" thickBot="1" x14ac:dyDescent="0.3">
      <c r="A13" s="9"/>
      <c r="B13" s="101" t="s">
        <v>16</v>
      </c>
      <c r="C13" s="101"/>
      <c r="D13" s="85" t="s">
        <v>14</v>
      </c>
      <c r="E13" s="20"/>
      <c r="F13" s="84" t="s">
        <v>15</v>
      </c>
      <c r="G13" s="11"/>
      <c r="H13" s="6"/>
      <c r="I13" s="2"/>
      <c r="L13" s="24">
        <v>250000</v>
      </c>
      <c r="S13" s="24">
        <v>250000</v>
      </c>
      <c r="T13" s="31">
        <f>SUM(T8:T12)*$F$11</f>
        <v>1062.4918447002945</v>
      </c>
      <c r="U13" s="31">
        <f t="shared" ref="U13:X13" si="1">SUM(U8:U12)*$F$11</f>
        <v>568.53078138750391</v>
      </c>
      <c r="V13" s="31">
        <f t="shared" si="1"/>
        <v>387.4250591883881</v>
      </c>
      <c r="W13" s="31">
        <f t="shared" si="1"/>
        <v>308.45912852631335</v>
      </c>
      <c r="X13" s="31">
        <f t="shared" si="1"/>
        <v>255.75303890066687</v>
      </c>
    </row>
    <row r="14" spans="1:34" ht="19.5" customHeight="1" x14ac:dyDescent="0.25">
      <c r="A14" s="9"/>
      <c r="B14" s="101"/>
      <c r="C14" s="101"/>
      <c r="D14" s="80"/>
      <c r="E14" s="6"/>
      <c r="F14" s="19"/>
      <c r="G14" s="11"/>
      <c r="H14" s="6"/>
      <c r="I14" s="2"/>
    </row>
    <row r="15" spans="1:34" ht="19.5" customHeight="1" x14ac:dyDescent="0.25">
      <c r="A15" s="9"/>
      <c r="B15" s="6" t="s">
        <v>18</v>
      </c>
      <c r="C15" s="6"/>
      <c r="D15" s="36" t="s">
        <v>14</v>
      </c>
      <c r="E15" s="6"/>
      <c r="F15" s="16">
        <v>10</v>
      </c>
      <c r="G15" s="11"/>
      <c r="H15" s="21"/>
      <c r="I15" s="2"/>
      <c r="AH15" s="4">
        <v>24</v>
      </c>
    </row>
    <row r="16" spans="1:34" ht="18" x14ac:dyDescent="0.25">
      <c r="A16" s="9"/>
      <c r="B16" s="6" t="s">
        <v>19</v>
      </c>
      <c r="C16" s="6"/>
      <c r="D16" s="36" t="s">
        <v>14</v>
      </c>
      <c r="E16" s="6"/>
      <c r="F16" s="67">
        <f>ROUND(U17,0)</f>
        <v>256</v>
      </c>
      <c r="G16" s="11"/>
      <c r="H16" s="21"/>
      <c r="I16" s="2"/>
      <c r="S16" s="3" t="s">
        <v>33</v>
      </c>
      <c r="T16" s="3"/>
      <c r="U16" s="38">
        <f>IF(F12=12,T13,IF(F12=24,U13,IF(F12=36,V13,IF(F12=48,W13,IF(F12=60,X13,"")))))</f>
        <v>255.75303890066687</v>
      </c>
      <c r="AH16" s="4"/>
    </row>
    <row r="17" spans="1:34" ht="18" x14ac:dyDescent="0.25">
      <c r="A17" s="9"/>
      <c r="B17" s="6" t="s">
        <v>20</v>
      </c>
      <c r="C17" s="6"/>
      <c r="D17" s="36" t="s">
        <v>14</v>
      </c>
      <c r="E17" s="6"/>
      <c r="F17" s="68">
        <f>F16-(F11/F12)</f>
        <v>64.333333333333343</v>
      </c>
      <c r="G17" s="11"/>
      <c r="H17" s="21"/>
      <c r="I17" s="2"/>
      <c r="S17" s="3"/>
      <c r="U17" s="87">
        <f>U16</f>
        <v>255.75303890066687</v>
      </c>
      <c r="AH17" s="4"/>
    </row>
    <row r="18" spans="1:34" ht="23.25" x14ac:dyDescent="0.25">
      <c r="A18" s="9"/>
      <c r="B18" s="100" t="s">
        <v>21</v>
      </c>
      <c r="C18" s="100"/>
      <c r="D18" s="100"/>
      <c r="E18" s="100"/>
      <c r="F18" s="100"/>
      <c r="G18" s="11"/>
      <c r="H18" s="6"/>
      <c r="I18" s="2"/>
      <c r="J18" s="2"/>
      <c r="AH18" s="4"/>
    </row>
    <row r="19" spans="1:34" ht="18" x14ac:dyDescent="0.25">
      <c r="A19" s="9"/>
      <c r="B19" s="6" t="s">
        <v>22</v>
      </c>
      <c r="C19" s="6"/>
      <c r="D19" s="36" t="s">
        <v>14</v>
      </c>
      <c r="E19" s="70" t="s">
        <v>23</v>
      </c>
      <c r="F19" s="69">
        <f>IF(F13=L2,F16,F17)</f>
        <v>64.333333333333343</v>
      </c>
      <c r="G19" s="11"/>
      <c r="H19" s="6"/>
      <c r="I19" s="2"/>
      <c r="J19" s="2"/>
      <c r="AH19" s="4"/>
    </row>
    <row r="20" spans="1:34" ht="18" x14ac:dyDescent="0.25">
      <c r="A20" s="9"/>
      <c r="B20" s="6" t="s">
        <v>24</v>
      </c>
      <c r="C20" s="6"/>
      <c r="D20" s="36" t="s">
        <v>14</v>
      </c>
      <c r="E20" s="70" t="s">
        <v>25</v>
      </c>
      <c r="F20" s="18">
        <f>F16*F15</f>
        <v>2560</v>
      </c>
      <c r="G20" s="11"/>
      <c r="H20" s="6"/>
      <c r="I20" s="2"/>
      <c r="J20" s="2"/>
      <c r="AH20" s="4">
        <v>48</v>
      </c>
    </row>
    <row r="21" spans="1:34" ht="18" x14ac:dyDescent="0.25">
      <c r="A21" s="9"/>
      <c r="B21" s="28" t="s">
        <v>26</v>
      </c>
      <c r="C21" s="28"/>
      <c r="D21" s="28" t="s">
        <v>14</v>
      </c>
      <c r="E21" s="70" t="s">
        <v>27</v>
      </c>
      <c r="F21" s="71">
        <f>F7+F20</f>
        <v>7560</v>
      </c>
      <c r="G21" s="11"/>
      <c r="H21" s="6"/>
      <c r="I21" s="2"/>
      <c r="J21" s="2"/>
      <c r="AH21" s="4"/>
    </row>
    <row r="22" spans="1:34" ht="23.25" x14ac:dyDescent="0.3">
      <c r="A22" s="1"/>
      <c r="B22" s="100" t="s">
        <v>28</v>
      </c>
      <c r="C22" s="100"/>
      <c r="D22" s="100"/>
      <c r="E22" s="100"/>
      <c r="F22" s="100"/>
      <c r="G22" s="30"/>
      <c r="H22" s="6"/>
      <c r="I22" s="2"/>
      <c r="J22" s="2"/>
    </row>
    <row r="23" spans="1:34" ht="18.75" x14ac:dyDescent="0.3">
      <c r="A23" s="1"/>
      <c r="B23" s="34"/>
      <c r="C23" s="34"/>
      <c r="D23" s="34"/>
      <c r="E23" s="34"/>
      <c r="F23" s="34"/>
      <c r="G23" s="35" t="s">
        <v>29</v>
      </c>
      <c r="H23" s="6"/>
      <c r="I23" s="2"/>
      <c r="J23" s="2"/>
    </row>
    <row r="24" spans="1:34" ht="18.75" thickBot="1" x14ac:dyDescent="0.3">
      <c r="A24" s="9"/>
      <c r="B24" s="36" t="s">
        <v>30</v>
      </c>
      <c r="C24" s="28"/>
      <c r="D24" s="79"/>
      <c r="E24" s="70" t="s">
        <v>31</v>
      </c>
      <c r="F24" s="88">
        <f>(F21*F8)-F19</f>
        <v>2354.8666666666668</v>
      </c>
      <c r="G24" s="37" t="s">
        <v>32</v>
      </c>
      <c r="H24" s="6"/>
      <c r="I24" s="2"/>
      <c r="J24" s="2"/>
    </row>
    <row r="25" spans="1:34" s="42" customFormat="1" ht="23.25" x14ac:dyDescent="0.35">
      <c r="A25" s="39"/>
      <c r="B25" s="90" t="s">
        <v>34</v>
      </c>
      <c r="C25" s="91"/>
      <c r="D25" s="91"/>
      <c r="E25" s="91"/>
      <c r="F25" s="92">
        <f>F24-F9</f>
        <v>754.86666666666679</v>
      </c>
      <c r="G25" s="37" t="s">
        <v>35</v>
      </c>
      <c r="H25" s="40"/>
      <c r="I25" s="41"/>
      <c r="J25" s="41"/>
    </row>
    <row r="26" spans="1:34" ht="21" thickBot="1" x14ac:dyDescent="0.35">
      <c r="A26" s="1"/>
      <c r="B26" s="93"/>
      <c r="C26" s="94" t="s">
        <v>36</v>
      </c>
      <c r="D26" s="94"/>
      <c r="E26" s="94"/>
      <c r="F26" s="95">
        <f>(F24-F9)/(F9)</f>
        <v>0.47179166666666672</v>
      </c>
      <c r="G26" s="37" t="s">
        <v>37</v>
      </c>
      <c r="H26" s="6"/>
      <c r="I26" s="2"/>
      <c r="J26" s="2"/>
    </row>
    <row r="27" spans="1:34" ht="18.75" x14ac:dyDescent="0.3">
      <c r="A27" s="1"/>
      <c r="B27" s="46" t="s">
        <v>38</v>
      </c>
      <c r="C27" s="28"/>
      <c r="D27" s="28" t="s">
        <v>14</v>
      </c>
      <c r="E27" s="28"/>
      <c r="F27" s="89">
        <f>+F24/F21</f>
        <v>0.31149029982363319</v>
      </c>
      <c r="G27" s="37" t="s">
        <v>39</v>
      </c>
      <c r="H27" s="44"/>
      <c r="I27" s="45"/>
      <c r="J27" s="45"/>
    </row>
    <row r="28" spans="1:34" ht="18.75" x14ac:dyDescent="0.3">
      <c r="A28" s="1"/>
      <c r="B28" s="21"/>
      <c r="C28" s="21"/>
      <c r="D28" s="21"/>
      <c r="E28" s="21"/>
      <c r="F28" s="47"/>
      <c r="G28" s="37"/>
      <c r="H28" s="44"/>
      <c r="I28" s="45"/>
      <c r="J28" s="45"/>
    </row>
    <row r="29" spans="1:34" ht="18.75" hidden="1" x14ac:dyDescent="0.3">
      <c r="A29" s="1"/>
      <c r="B29" s="48"/>
      <c r="C29" s="48"/>
      <c r="D29" s="48"/>
      <c r="E29" s="48"/>
      <c r="F29" s="49"/>
      <c r="G29" s="50"/>
      <c r="H29" s="45"/>
      <c r="I29" s="45"/>
      <c r="J29" s="45"/>
    </row>
    <row r="30" spans="1:34" ht="22.5" hidden="1" customHeight="1" x14ac:dyDescent="0.35">
      <c r="A30" s="51"/>
      <c r="G30" s="50"/>
      <c r="H30" s="45"/>
      <c r="I30" s="45"/>
      <c r="J30" s="45"/>
    </row>
    <row r="31" spans="1:34" ht="22.5" hidden="1" customHeight="1" x14ac:dyDescent="0.3">
      <c r="A31" s="53"/>
      <c r="B31" s="45"/>
      <c r="C31" s="45"/>
      <c r="D31" s="45"/>
      <c r="E31" s="45"/>
      <c r="F31" s="54"/>
      <c r="G31" s="55"/>
      <c r="H31" s="45"/>
      <c r="I31" s="45"/>
      <c r="J31" s="45"/>
    </row>
    <row r="32" spans="1:34" ht="18.75" hidden="1" x14ac:dyDescent="0.3">
      <c r="A32" s="53"/>
      <c r="B32" s="45"/>
      <c r="C32" s="45"/>
      <c r="D32" s="45"/>
      <c r="E32" s="45"/>
      <c r="F32" s="56"/>
      <c r="G32" s="57"/>
      <c r="H32" s="45"/>
      <c r="I32" s="45"/>
      <c r="J32" s="45"/>
    </row>
    <row r="33" spans="1:20" ht="18.75" hidden="1" x14ac:dyDescent="0.3">
      <c r="A33" s="53"/>
      <c r="B33" s="45"/>
      <c r="C33" s="45"/>
      <c r="D33" s="45"/>
      <c r="E33" s="45"/>
      <c r="F33" s="45"/>
      <c r="G33" s="57"/>
      <c r="H33" s="45"/>
      <c r="I33" s="45"/>
      <c r="S33" s="3"/>
      <c r="T33" s="3"/>
    </row>
    <row r="34" spans="1:20" ht="18.75" hidden="1" x14ac:dyDescent="0.3">
      <c r="A34" s="53"/>
      <c r="B34" s="45"/>
      <c r="C34" s="45"/>
      <c r="D34" s="45"/>
      <c r="E34" s="45"/>
      <c r="F34" s="56"/>
      <c r="G34" s="55"/>
      <c r="S34" s="3"/>
      <c r="T34" s="3"/>
    </row>
    <row r="35" spans="1:20" ht="18.75" hidden="1" x14ac:dyDescent="0.3">
      <c r="A35" s="53"/>
      <c r="B35" s="45"/>
      <c r="C35" s="45"/>
      <c r="D35" s="45"/>
      <c r="E35" s="45"/>
      <c r="F35" s="56"/>
      <c r="G35" s="55"/>
      <c r="S35" s="3"/>
      <c r="T35" s="3"/>
    </row>
    <row r="36" spans="1:20" ht="20.25" hidden="1" customHeight="1" x14ac:dyDescent="0.3">
      <c r="A36" s="53"/>
      <c r="B36" s="106"/>
      <c r="C36" s="106"/>
      <c r="D36" s="81"/>
      <c r="E36" s="81"/>
      <c r="F36" s="45"/>
      <c r="G36" s="58"/>
      <c r="S36" s="3"/>
      <c r="T36" s="3"/>
    </row>
    <row r="37" spans="1:20" ht="18.75" hidden="1" x14ac:dyDescent="0.3">
      <c r="A37" s="53"/>
      <c r="B37" s="45"/>
      <c r="C37" s="45"/>
      <c r="D37" s="45"/>
      <c r="E37" s="45"/>
      <c r="F37" s="45"/>
      <c r="G37" s="58"/>
      <c r="S37" s="3"/>
      <c r="T37" s="3"/>
    </row>
    <row r="38" spans="1:20" ht="18.75" hidden="1" x14ac:dyDescent="0.3">
      <c r="A38" s="1"/>
      <c r="B38" s="45"/>
      <c r="C38" s="45"/>
      <c r="D38" s="45"/>
      <c r="E38" s="45"/>
      <c r="F38" s="45"/>
      <c r="G38" s="58"/>
      <c r="S38" s="3"/>
      <c r="T38" s="3"/>
    </row>
    <row r="39" spans="1:20" ht="18.75" hidden="1" x14ac:dyDescent="0.3">
      <c r="A39" s="1"/>
      <c r="B39" s="45"/>
      <c r="C39" s="45"/>
      <c r="D39" s="45"/>
      <c r="E39" s="45"/>
      <c r="F39" s="59"/>
      <c r="G39" s="57"/>
      <c r="S39" s="3"/>
      <c r="T39" s="3"/>
    </row>
    <row r="40" spans="1:20" ht="18.75" hidden="1" x14ac:dyDescent="0.3">
      <c r="B40" s="45"/>
      <c r="C40" s="45"/>
      <c r="D40" s="45"/>
      <c r="E40" s="45"/>
      <c r="F40" s="45"/>
      <c r="G40" s="58"/>
      <c r="S40" s="3"/>
      <c r="T40" s="3"/>
    </row>
    <row r="41" spans="1:20" ht="18.75" hidden="1" x14ac:dyDescent="0.3">
      <c r="F41" s="61"/>
      <c r="G41" s="62"/>
      <c r="S41" s="3"/>
      <c r="T41" s="3"/>
    </row>
    <row r="42" spans="1:20" ht="18.75" hidden="1" x14ac:dyDescent="0.3">
      <c r="F42" s="3"/>
      <c r="G42" s="62"/>
      <c r="S42" s="3"/>
      <c r="T42" s="3"/>
    </row>
    <row r="43" spans="1:20" ht="18.75" hidden="1" x14ac:dyDescent="0.3">
      <c r="F43" s="3"/>
      <c r="G43" s="62"/>
      <c r="S43" s="3"/>
      <c r="T43" s="3"/>
    </row>
    <row r="44" spans="1:20" ht="18.75" hidden="1" x14ac:dyDescent="0.3">
      <c r="F44" s="3"/>
      <c r="G44" s="63"/>
    </row>
    <row r="45" spans="1:20" ht="18.75" hidden="1" x14ac:dyDescent="0.3">
      <c r="F45" s="3"/>
      <c r="G45" s="82"/>
    </row>
    <row r="46" spans="1:20" ht="18.75" hidden="1" x14ac:dyDescent="0.3">
      <c r="F46" s="3"/>
      <c r="G46" s="82"/>
    </row>
    <row r="49" spans="2:6" ht="18.75" x14ac:dyDescent="0.3">
      <c r="B49" s="107" t="s">
        <v>58</v>
      </c>
      <c r="C49" s="107"/>
      <c r="D49" s="107"/>
      <c r="E49" s="107"/>
      <c r="F49" s="107"/>
    </row>
    <row r="50" spans="2:6" ht="18.75" x14ac:dyDescent="0.3">
      <c r="B50" s="107" t="s">
        <v>40</v>
      </c>
      <c r="C50" s="107"/>
      <c r="D50" s="107"/>
      <c r="E50" s="107"/>
      <c r="F50" s="107"/>
    </row>
  </sheetData>
  <sheetProtection algorithmName="SHA-512" hashValue="NNJXNSRz7SlxjfnfjngddwSMiHArWFND6Q96WcaZfKFzbQ9NrlhfVqKaIVfgcPq2Q8HJ+HCW7puGomVYRDmZ2Q==" saltValue="NtgANU5h7dn4jbVjlBvXWQ==" spinCount="100000" sheet="1" objects="1" scenarios="1"/>
  <mergeCells count="12">
    <mergeCell ref="B22:F22"/>
    <mergeCell ref="B36:C36"/>
    <mergeCell ref="B49:F49"/>
    <mergeCell ref="B50:F50"/>
    <mergeCell ref="B18:F18"/>
    <mergeCell ref="B10:F10"/>
    <mergeCell ref="B13:C14"/>
    <mergeCell ref="B5:F6"/>
    <mergeCell ref="B1:H1"/>
    <mergeCell ref="A2:H2"/>
    <mergeCell ref="A3:H3"/>
    <mergeCell ref="B4:F4"/>
  </mergeCells>
  <conditionalFormatting sqref="G10">
    <cfRule type="containsText" dxfId="0" priority="2" stopIfTrue="1" operator="containsText" text="Below Program Minimum">
      <formula>NOT(ISERROR(SEARCH("Below Program Minimum",G10)))</formula>
    </cfRule>
  </conditionalFormatting>
  <dataValidations count="11">
    <dataValidation allowBlank="1" showInputMessage="1" showErrorMessage="1" promptTitle="Agreement Term" prompt="How long would the customer like to finance the equipment?" sqref="D12" xr:uid="{00000000-0002-0000-0000-000002000000}"/>
    <dataValidation allowBlank="1" showInputMessage="1" showErrorMessage="1" promptTitle="Full vs Partial Earnback" prompt="How much do you want to pay back the customer when they meet their &quot;purchase goal&quot;?_x000a_The earnback can be for the full customer payment, or for just the estimated monthly interest. " sqref="D13" xr:uid="{00000000-0002-0000-0000-000003000000}"/>
    <dataValidation allowBlank="1" showInputMessage="1" showErrorMessage="1" promptTitle="Monthly Commodore Payment" prompt="This cell estimates the Commodore payment each month. Pricing subject to change, visit www.CommodoreFinancial.com for the current payment options. " sqref="D16" xr:uid="{00000000-0002-0000-0000-000004000000}"/>
    <dataValidation allowBlank="1" showInputMessage="1" showErrorMessage="1" promptTitle="Estimated Interest" prompt="This is an estimate of the total interest expense each month. If you choose to give the customer an opportunity to earn back the full monthly payment, this cell is not needed. " sqref="D17" xr:uid="{00000000-0002-0000-0000-000005000000}"/>
    <dataValidation allowBlank="1" showInputMessage="1" showErrorMessage="1" promptTitle="Customer Earnback" prompt="This is how much you will pay their customer if they meet their &quot;Purchase Goal&quot; each month. " sqref="D19" xr:uid="{00000000-0002-0000-0000-000006000000}"/>
    <dataValidation allowBlank="1" showInputMessage="1" showErrorMessage="1" promptTitle="Payment Multiplier" prompt="The standard is 10. You would then multiply the monthly payment by whatever &quot;payment multiplier&quot; you choose to determine how much more the customer needs to buy from NAPA each month in order to qualify for an earnback!" sqref="D15" xr:uid="{00000000-0002-0000-0000-000007000000}"/>
    <dataValidation allowBlank="1" showInputMessage="1" showErrorMessage="1" promptTitle="Monthly Sales Increase" prompt="This is how much you are asking the customer to grow their business each month. If they increase their purchases enough to meet this amount, you pay them the earnback as a statement credit. " sqref="D20" xr:uid="{00000000-0002-0000-0000-000008000000}"/>
    <dataValidation allowBlank="1" showInputMessage="1" showErrorMessage="1" promptTitle="Purchase Goal" prompt="This is how much you are asking the customer to spend each month in total in order to get their earnback. If they hit the purchase goal, you give them an earnback. If they fall short, they don't receive any earnback and can try again next month! " sqref="D21" xr:uid="{00000000-0002-0000-0000-000009000000}"/>
    <dataValidation allowBlank="1" showInputMessage="1" showErrorMessage="1" promptTitle="New Gross Profit %" prompt="This will be the new gross profit for the customer ONLY on months that they qualify for an earnback. On months in which no earnback is paid, GP stays the same. " sqref="D27" xr:uid="{00000000-0002-0000-0000-00000A000000}"/>
    <dataValidation type="list" allowBlank="1" showInputMessage="1" showErrorMessage="1" sqref="F13" xr:uid="{00000000-0002-0000-0000-000000000000}">
      <formula1>$L$2:$L$3</formula1>
    </dataValidation>
    <dataValidation type="list" allowBlank="1" showInputMessage="1" showErrorMessage="1" sqref="F12" xr:uid="{00000000-0002-0000-0000-000001000000}">
      <formula1>$M$7:$Q$7</formula1>
    </dataValidation>
  </dataValidations>
  <pageMargins left="0.25" right="0.25" top="0.75" bottom="0.75" header="0.3" footer="0.3"/>
  <pageSetup scale="73"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ACF6974A-46FD-4E66-9A08-D1F42CF668E7}">
            <x14:iconSet iconSet="3Arrows" custom="1">
              <x14:cfvo type="percent">
                <xm:f>0</xm:f>
              </x14:cfvo>
              <x14:cfvo type="num">
                <xm:f>-10</xm:f>
              </x14:cfvo>
              <x14:cfvo type="num">
                <xm:f>0</xm:f>
              </x14:cfvo>
              <x14:cfIcon iconSet="NoIcons" iconId="0"/>
              <x14:cfIcon iconSet="NoIcons" iconId="0"/>
              <x14:cfIcon iconSet="3Arrows" iconId="2"/>
            </x14:iconSet>
          </x14:cfRule>
          <xm:sqref>F26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6"/>
  <sheetViews>
    <sheetView showGridLines="0" workbookViewId="0">
      <selection activeCell="F10" sqref="F10"/>
    </sheetView>
  </sheetViews>
  <sheetFormatPr defaultColWidth="0" defaultRowHeight="17.45" customHeight="1" zeroHeight="1" x14ac:dyDescent="0.3"/>
  <cols>
    <col min="1" max="1" width="14.140625" style="60" customWidth="1"/>
    <col min="2" max="2" width="19.5703125" style="3" customWidth="1"/>
    <col min="3" max="3" width="38.5703125" style="3" customWidth="1"/>
    <col min="4" max="4" width="3.140625" style="3" customWidth="1"/>
    <col min="5" max="5" width="4.5703125" style="3" customWidth="1"/>
    <col min="6" max="6" width="9.7109375" style="3" customWidth="1"/>
    <col min="7" max="7" width="36.28515625" style="52" customWidth="1"/>
    <col min="8" max="8" width="14.140625" style="64" customWidth="1"/>
    <col min="9" max="9" width="1.140625" style="3" hidden="1" customWidth="1"/>
    <col min="10" max="10" width="2.140625" style="3" hidden="1" customWidth="1"/>
    <col min="11" max="11" width="50.28515625" style="3" hidden="1" customWidth="1"/>
    <col min="12" max="12" width="23.5703125" style="3" hidden="1" customWidth="1"/>
    <col min="13" max="13" width="13.140625" style="3" hidden="1" customWidth="1"/>
    <col min="14" max="16" width="9.5703125" style="3" hidden="1" customWidth="1"/>
    <col min="17" max="17" width="12.140625" style="3" hidden="1" customWidth="1"/>
    <col min="18" max="18" width="9.5703125" style="3" hidden="1" customWidth="1"/>
    <col min="19" max="19" width="9.85546875" style="3" hidden="1" customWidth="1"/>
    <col min="20" max="20" width="11.85546875" style="4" hidden="1" customWidth="1"/>
    <col min="21" max="21" width="10.28515625" style="4" hidden="1" customWidth="1"/>
    <col min="22" max="22" width="13.140625" style="3" hidden="1" customWidth="1"/>
    <col min="23" max="25" width="11.85546875" style="3" hidden="1" customWidth="1"/>
    <col min="26" max="26" width="7.28515625" style="3" hidden="1" customWidth="1"/>
    <col min="27" max="16384" width="23.5703125" style="3" hidden="1"/>
  </cols>
  <sheetData>
    <row r="1" spans="1:21" ht="9.75" customHeight="1" x14ac:dyDescent="0.5">
      <c r="A1" s="1"/>
      <c r="B1" s="103"/>
      <c r="C1" s="103"/>
      <c r="D1" s="103"/>
      <c r="E1" s="103"/>
      <c r="F1" s="103"/>
      <c r="G1" s="103"/>
      <c r="H1" s="103"/>
      <c r="I1" s="103"/>
      <c r="J1" s="2"/>
      <c r="K1" s="2"/>
    </row>
    <row r="2" spans="1:21" ht="41.25" x14ac:dyDescent="0.25">
      <c r="A2" s="110" t="s">
        <v>41</v>
      </c>
      <c r="B2" s="110"/>
      <c r="C2" s="110"/>
      <c r="D2" s="110"/>
      <c r="E2" s="110"/>
      <c r="F2" s="110"/>
      <c r="G2" s="110"/>
      <c r="H2" s="110"/>
      <c r="I2" s="110"/>
      <c r="J2" s="5"/>
      <c r="K2" s="2"/>
    </row>
    <row r="3" spans="1:21" ht="30.75" hidden="1" customHeight="1" x14ac:dyDescent="0.25">
      <c r="A3" s="111"/>
      <c r="B3" s="111"/>
      <c r="C3" s="111"/>
      <c r="D3" s="111"/>
      <c r="E3" s="111"/>
      <c r="F3" s="111"/>
      <c r="G3" s="111"/>
      <c r="H3" s="111"/>
      <c r="I3" s="111"/>
      <c r="J3" s="5"/>
      <c r="K3" s="2"/>
    </row>
    <row r="4" spans="1:21" s="7" customFormat="1" ht="22.5" customHeight="1" x14ac:dyDescent="0.25">
      <c r="A4" s="5"/>
      <c r="B4" s="112" t="s">
        <v>42</v>
      </c>
      <c r="C4" s="112"/>
      <c r="D4" s="112"/>
      <c r="E4" s="112"/>
      <c r="F4" s="112"/>
      <c r="G4" s="112"/>
      <c r="H4" s="5"/>
      <c r="I4" s="5"/>
      <c r="J4" s="5"/>
      <c r="K4" s="6"/>
      <c r="T4" s="8"/>
      <c r="U4" s="8"/>
    </row>
    <row r="5" spans="1:21" ht="22.5" hidden="1" customHeight="1" x14ac:dyDescent="0.25">
      <c r="A5" s="5"/>
      <c r="B5" s="102"/>
      <c r="C5" s="102"/>
      <c r="D5" s="102"/>
      <c r="E5" s="102"/>
      <c r="F5" s="102"/>
      <c r="G5" s="102"/>
      <c r="H5" s="5"/>
      <c r="I5" s="6"/>
      <c r="J5" s="5"/>
      <c r="K5" s="2"/>
    </row>
    <row r="6" spans="1:21" ht="22.5" hidden="1" customHeight="1" x14ac:dyDescent="0.25">
      <c r="A6" s="5"/>
      <c r="B6" s="102"/>
      <c r="C6" s="102"/>
      <c r="D6" s="102"/>
      <c r="E6" s="102"/>
      <c r="F6" s="102"/>
      <c r="G6" s="102"/>
      <c r="H6" s="5"/>
      <c r="I6" s="6"/>
      <c r="J6" s="5"/>
      <c r="K6" s="2"/>
    </row>
    <row r="7" spans="1:21" ht="22.5" customHeight="1" x14ac:dyDescent="0.25">
      <c r="A7" s="9"/>
      <c r="B7" s="113" t="s">
        <v>43</v>
      </c>
      <c r="C7" s="113"/>
      <c r="D7" s="113"/>
      <c r="E7" s="113"/>
      <c r="F7" s="113"/>
      <c r="G7" s="113"/>
      <c r="H7"/>
      <c r="I7" s="5"/>
      <c r="J7" s="5"/>
      <c r="K7" s="2"/>
    </row>
    <row r="8" spans="1:21" ht="12.75" customHeight="1" x14ac:dyDescent="0.25">
      <c r="A8" s="12"/>
      <c r="B8" s="113"/>
      <c r="C8" s="113"/>
      <c r="D8" s="113"/>
      <c r="E8" s="113"/>
      <c r="F8" s="113"/>
      <c r="G8" s="113"/>
      <c r="H8"/>
      <c r="I8" s="5"/>
      <c r="J8" s="5"/>
      <c r="K8" s="2"/>
    </row>
    <row r="9" spans="1:21" ht="12.75" customHeight="1" x14ac:dyDescent="0.25">
      <c r="A9" s="12"/>
      <c r="B9"/>
      <c r="C9"/>
      <c r="D9"/>
      <c r="E9"/>
      <c r="F9"/>
      <c r="G9"/>
      <c r="H9"/>
      <c r="I9" s="5"/>
      <c r="J9" s="5"/>
      <c r="K9" s="2"/>
    </row>
    <row r="10" spans="1:21" ht="19.5" customHeight="1" x14ac:dyDescent="0.25">
      <c r="A10" s="12"/>
      <c r="B10" s="96" t="s">
        <v>44</v>
      </c>
      <c r="C10" s="97"/>
      <c r="D10" s="72"/>
      <c r="E10" s="72"/>
      <c r="F10" s="72"/>
      <c r="G10" s="72"/>
      <c r="H10"/>
      <c r="I10" s="5"/>
      <c r="J10" s="5"/>
      <c r="K10" s="2"/>
    </row>
    <row r="11" spans="1:21" ht="19.5" customHeight="1" x14ac:dyDescent="0.25">
      <c r="A11" s="12"/>
      <c r="B11" s="74" t="s">
        <v>45</v>
      </c>
      <c r="C11" s="74"/>
      <c r="D11" s="74"/>
      <c r="E11" s="74"/>
      <c r="F11" s="74"/>
      <c r="G11" s="74"/>
      <c r="H11"/>
      <c r="I11" s="5"/>
      <c r="J11" s="5"/>
      <c r="K11" s="2"/>
    </row>
    <row r="12" spans="1:21" ht="19.5" customHeight="1" x14ac:dyDescent="0.25">
      <c r="A12" s="5"/>
      <c r="B12" s="74" t="s">
        <v>46</v>
      </c>
      <c r="C12" s="74"/>
      <c r="D12" s="74"/>
      <c r="E12" s="74"/>
      <c r="F12" s="74"/>
      <c r="G12" s="74"/>
      <c r="H12"/>
      <c r="I12" s="5"/>
      <c r="J12" s="5"/>
      <c r="K12" s="2"/>
    </row>
    <row r="13" spans="1:21" ht="19.5" customHeight="1" x14ac:dyDescent="0.25">
      <c r="A13" s="5"/>
      <c r="B13" s="75" t="s">
        <v>47</v>
      </c>
      <c r="C13" s="74" t="s">
        <v>48</v>
      </c>
      <c r="D13" s="74"/>
      <c r="E13" s="74"/>
      <c r="F13" s="74"/>
      <c r="G13" s="74"/>
      <c r="H13"/>
      <c r="I13" s="5"/>
      <c r="J13" s="5"/>
      <c r="K13" s="2"/>
    </row>
    <row r="14" spans="1:21" ht="8.1" customHeight="1" x14ac:dyDescent="0.25">
      <c r="A14" s="5"/>
      <c r="B14" s="76"/>
      <c r="C14" s="74"/>
      <c r="D14" s="74"/>
      <c r="E14" s="74"/>
      <c r="F14" s="74"/>
      <c r="G14" s="74"/>
      <c r="H14"/>
      <c r="I14" s="5"/>
      <c r="J14" s="5"/>
      <c r="K14" s="2"/>
    </row>
    <row r="15" spans="1:21" s="7" customFormat="1" ht="19.5" customHeight="1" x14ac:dyDescent="0.25">
      <c r="A15" s="5"/>
      <c r="B15" s="75" t="s">
        <v>49</v>
      </c>
      <c r="C15" s="108" t="s">
        <v>50</v>
      </c>
      <c r="D15" s="108"/>
      <c r="E15" s="108"/>
      <c r="F15" s="108"/>
      <c r="G15" s="108"/>
      <c r="H15"/>
      <c r="I15" s="5"/>
      <c r="J15" s="5"/>
      <c r="K15" s="6"/>
      <c r="T15" s="8"/>
      <c r="U15" s="8"/>
    </row>
    <row r="16" spans="1:21" s="7" customFormat="1" ht="19.5" customHeight="1" x14ac:dyDescent="0.25">
      <c r="A16" s="5"/>
      <c r="B16" s="76"/>
      <c r="C16" s="108"/>
      <c r="D16" s="108"/>
      <c r="E16" s="108"/>
      <c r="F16" s="108"/>
      <c r="G16" s="108"/>
      <c r="H16"/>
      <c r="I16" s="5"/>
      <c r="J16" s="5"/>
      <c r="K16" s="6"/>
      <c r="T16" s="8"/>
      <c r="U16" s="8"/>
    </row>
    <row r="17" spans="1:35" s="7" customFormat="1" ht="19.5" customHeight="1" x14ac:dyDescent="0.25">
      <c r="A17" s="5"/>
      <c r="B17" s="76"/>
      <c r="C17" s="77" t="s">
        <v>51</v>
      </c>
      <c r="D17" s="74"/>
      <c r="E17" s="74"/>
      <c r="F17" s="74"/>
      <c r="G17" s="74"/>
      <c r="H17"/>
      <c r="I17" s="5"/>
      <c r="J17" s="5"/>
      <c r="K17" s="6"/>
      <c r="T17" s="8"/>
      <c r="U17" s="8"/>
    </row>
    <row r="18" spans="1:35" s="7" customFormat="1" ht="8.1" customHeight="1" x14ac:dyDescent="0.25">
      <c r="A18" s="5"/>
      <c r="B18" s="76"/>
      <c r="C18" s="77"/>
      <c r="D18" s="74"/>
      <c r="E18" s="74"/>
      <c r="F18" s="74"/>
      <c r="G18" s="74"/>
      <c r="H18"/>
      <c r="I18" s="5"/>
      <c r="J18" s="5"/>
      <c r="K18" s="6"/>
      <c r="T18" s="8"/>
      <c r="U18" s="8"/>
    </row>
    <row r="19" spans="1:35" ht="19.5" customHeight="1" x14ac:dyDescent="0.25">
      <c r="A19" s="5"/>
      <c r="B19" s="75" t="s">
        <v>52</v>
      </c>
      <c r="C19" s="74" t="s">
        <v>53</v>
      </c>
      <c r="D19" s="74"/>
      <c r="E19" s="74"/>
      <c r="F19" s="74"/>
      <c r="G19" s="74"/>
      <c r="H19"/>
      <c r="I19" s="6"/>
      <c r="J19" s="5"/>
      <c r="K19" s="2"/>
    </row>
    <row r="20" spans="1:35" ht="19.5" customHeight="1" x14ac:dyDescent="0.25">
      <c r="A20" s="5"/>
      <c r="B20" s="74"/>
      <c r="C20" s="109" t="s">
        <v>54</v>
      </c>
      <c r="D20" s="109"/>
      <c r="E20" s="109"/>
      <c r="F20" s="109"/>
      <c r="G20" s="109"/>
      <c r="H20"/>
      <c r="I20" s="5"/>
      <c r="J20" s="5"/>
      <c r="K20" s="2"/>
      <c r="N20" s="3" t="s">
        <v>12</v>
      </c>
    </row>
    <row r="21" spans="1:35" ht="19.5" customHeight="1" x14ac:dyDescent="0.25">
      <c r="A21" s="5"/>
      <c r="B21" s="74"/>
      <c r="C21" s="109"/>
      <c r="D21" s="109"/>
      <c r="E21" s="109"/>
      <c r="F21" s="109"/>
      <c r="G21" s="109"/>
      <c r="H21"/>
      <c r="I21" s="5"/>
      <c r="J21" s="5"/>
      <c r="K21" s="2"/>
    </row>
    <row r="22" spans="1:35" ht="8.1" customHeight="1" x14ac:dyDescent="0.25">
      <c r="A22" s="5"/>
      <c r="B22" s="74"/>
      <c r="C22" s="83"/>
      <c r="D22" s="83"/>
      <c r="E22" s="83"/>
      <c r="F22" s="83"/>
      <c r="G22" s="83"/>
      <c r="H22"/>
      <c r="I22" s="5"/>
      <c r="J22" s="5"/>
      <c r="K22" s="2"/>
    </row>
    <row r="23" spans="1:35" ht="19.5" customHeight="1" x14ac:dyDescent="0.3">
      <c r="A23" s="1"/>
      <c r="B23" s="108" t="s">
        <v>55</v>
      </c>
      <c r="C23" s="108"/>
      <c r="D23" s="108"/>
      <c r="E23" s="108"/>
      <c r="F23" s="108"/>
      <c r="G23" s="108"/>
      <c r="H23"/>
      <c r="I23" s="6"/>
      <c r="J23" s="2"/>
      <c r="K23" s="2"/>
      <c r="N23" s="3" t="s">
        <v>15</v>
      </c>
    </row>
    <row r="24" spans="1:35" ht="19.5" customHeight="1" x14ac:dyDescent="0.35">
      <c r="A24" s="17"/>
      <c r="B24" s="108"/>
      <c r="C24" s="108"/>
      <c r="D24" s="108"/>
      <c r="E24" s="108"/>
      <c r="F24" s="108"/>
      <c r="G24" s="108"/>
      <c r="H24"/>
      <c r="I24" s="6"/>
      <c r="J24" s="2"/>
      <c r="K24" s="2"/>
    </row>
    <row r="25" spans="1:35" ht="12.75" customHeight="1" x14ac:dyDescent="0.25">
      <c r="A25" s="9"/>
      <c r="B25" s="78"/>
      <c r="C25" s="78"/>
      <c r="D25" s="78"/>
      <c r="E25" s="78"/>
      <c r="F25" s="78"/>
      <c r="G25" s="78"/>
      <c r="H25"/>
      <c r="I25" s="6"/>
      <c r="J25" s="2"/>
      <c r="K25" s="2"/>
      <c r="N25" s="3" t="s">
        <v>17</v>
      </c>
      <c r="Q25" s="61" t="str">
        <f>V46</f>
        <v/>
      </c>
    </row>
    <row r="26" spans="1:35" ht="19.5" customHeight="1" x14ac:dyDescent="0.25">
      <c r="A26" s="73"/>
      <c r="B26" s="96" t="s">
        <v>56</v>
      </c>
      <c r="C26" s="98"/>
      <c r="D26" s="78"/>
      <c r="E26" s="78"/>
      <c r="F26" s="78"/>
      <c r="G26" s="78"/>
      <c r="H26"/>
      <c r="I26" s="6"/>
      <c r="J26" s="2"/>
      <c r="K26" s="2"/>
    </row>
    <row r="27" spans="1:35" ht="12.75" customHeight="1" x14ac:dyDescent="0.25">
      <c r="A27" s="73"/>
      <c r="B27"/>
      <c r="C27"/>
      <c r="D27"/>
      <c r="E27"/>
      <c r="F27"/>
      <c r="G27"/>
      <c r="H27"/>
      <c r="I27" s="6"/>
      <c r="J27" s="2"/>
      <c r="K27" s="2"/>
    </row>
    <row r="28" spans="1:35" ht="19.5" customHeight="1" x14ac:dyDescent="0.25">
      <c r="A28" s="9"/>
      <c r="B28"/>
      <c r="C28"/>
      <c r="D28"/>
      <c r="E28"/>
      <c r="F28"/>
      <c r="G28"/>
      <c r="H28"/>
      <c r="I28" s="21"/>
      <c r="J28" s="2"/>
      <c r="K28" s="2"/>
      <c r="M28" s="22"/>
      <c r="N28" s="23">
        <v>12</v>
      </c>
      <c r="O28" s="23">
        <v>24</v>
      </c>
      <c r="P28" s="23">
        <v>36</v>
      </c>
      <c r="Q28" s="23">
        <v>48</v>
      </c>
      <c r="R28" s="23">
        <v>60</v>
      </c>
      <c r="S28" s="24"/>
      <c r="U28" s="24">
        <v>12</v>
      </c>
      <c r="V28" s="24">
        <v>24</v>
      </c>
      <c r="W28" s="24">
        <v>36</v>
      </c>
      <c r="X28" s="24">
        <v>48</v>
      </c>
      <c r="Y28" s="24">
        <v>60</v>
      </c>
      <c r="Z28" s="24"/>
      <c r="AI28" s="4">
        <v>24</v>
      </c>
    </row>
    <row r="29" spans="1:35" ht="12.75" customHeight="1" x14ac:dyDescent="0.25">
      <c r="A29" s="9"/>
      <c r="B29"/>
      <c r="C29"/>
      <c r="D29"/>
      <c r="E29"/>
      <c r="F29"/>
      <c r="G29"/>
      <c r="H29"/>
      <c r="I29" s="21"/>
      <c r="J29" s="2"/>
      <c r="K29" s="2"/>
      <c r="M29" s="22"/>
      <c r="N29" s="65"/>
      <c r="O29" s="65"/>
      <c r="P29" s="65"/>
      <c r="Q29" s="65"/>
      <c r="R29" s="65"/>
      <c r="S29" s="65"/>
      <c r="U29" s="66"/>
      <c r="V29" s="66"/>
      <c r="W29" s="66"/>
      <c r="X29" s="66"/>
      <c r="Y29" s="66"/>
      <c r="Z29" s="65"/>
      <c r="AI29" s="4"/>
    </row>
    <row r="30" spans="1:35" ht="19.5" customHeight="1" x14ac:dyDescent="0.25">
      <c r="A30" s="9"/>
      <c r="B30"/>
      <c r="C30"/>
      <c r="D30"/>
      <c r="E30"/>
      <c r="F30"/>
      <c r="G30"/>
      <c r="H30"/>
      <c r="I30" s="21"/>
      <c r="J30" s="2"/>
      <c r="K30" s="2"/>
      <c r="M30" s="22"/>
      <c r="N30" s="65"/>
      <c r="O30" s="65"/>
      <c r="P30" s="65"/>
      <c r="Q30" s="65"/>
      <c r="R30" s="65"/>
      <c r="S30" s="65"/>
      <c r="U30" s="66"/>
      <c r="V30" s="66"/>
      <c r="W30" s="66"/>
      <c r="X30" s="66"/>
      <c r="Y30" s="66"/>
      <c r="Z30" s="65"/>
      <c r="AI30" s="4"/>
    </row>
    <row r="31" spans="1:35" ht="12.75" customHeight="1" x14ac:dyDescent="0.25">
      <c r="A31" s="9"/>
      <c r="B31"/>
      <c r="C31"/>
      <c r="D31"/>
      <c r="E31"/>
      <c r="F31"/>
      <c r="G31"/>
      <c r="H31"/>
      <c r="I31" s="21"/>
      <c r="J31" s="2"/>
      <c r="K31" s="2"/>
      <c r="M31" s="22"/>
      <c r="N31" s="65"/>
      <c r="O31" s="65"/>
      <c r="P31" s="65"/>
      <c r="Q31" s="65"/>
      <c r="R31" s="65"/>
      <c r="S31" s="65"/>
      <c r="U31" s="66"/>
      <c r="V31" s="66"/>
      <c r="W31" s="66"/>
      <c r="X31" s="66"/>
      <c r="Y31" s="66"/>
      <c r="Z31" s="65"/>
      <c r="AI31" s="4"/>
    </row>
    <row r="32" spans="1:35" ht="19.5" customHeight="1" x14ac:dyDescent="0.25">
      <c r="A32" s="9"/>
      <c r="B32"/>
      <c r="C32"/>
      <c r="D32"/>
      <c r="E32"/>
      <c r="F32"/>
      <c r="G32"/>
      <c r="H32"/>
      <c r="I32" s="21"/>
      <c r="J32" s="2"/>
      <c r="K32" s="2"/>
      <c r="M32" s="22"/>
      <c r="N32" s="65"/>
      <c r="O32" s="65"/>
      <c r="P32" s="65"/>
      <c r="Q32" s="65"/>
      <c r="R32" s="65"/>
      <c r="S32" s="65"/>
      <c r="U32" s="66"/>
      <c r="V32" s="66"/>
      <c r="W32" s="66"/>
      <c r="X32" s="66"/>
      <c r="Y32" s="66"/>
      <c r="Z32" s="65"/>
      <c r="AI32" s="4"/>
    </row>
    <row r="33" spans="1:35" ht="5.45" customHeight="1" x14ac:dyDescent="0.25">
      <c r="A33" s="9"/>
      <c r="B33"/>
      <c r="C33"/>
      <c r="D33"/>
      <c r="E33"/>
      <c r="F33"/>
      <c r="G33"/>
      <c r="H33"/>
      <c r="I33" s="6"/>
      <c r="J33" s="2"/>
      <c r="K33" s="2"/>
      <c r="M33" s="25">
        <v>1000</v>
      </c>
      <c r="N33" s="26">
        <v>0.10027599268621479</v>
      </c>
      <c r="O33" s="26">
        <v>5.323563893359929E-2</v>
      </c>
      <c r="P33" s="26">
        <v>3.7592322047528784E-2</v>
      </c>
      <c r="Q33" s="26">
        <v>2.9924264113465396E-2</v>
      </c>
      <c r="R33" s="26">
        <v>2.5200430765747277E-2</v>
      </c>
      <c r="T33" s="24">
        <v>1000</v>
      </c>
      <c r="U33" s="27" t="str">
        <f>IF(AND($G$19&gt;=$M33,$G$19&lt;$M38),N33*(1),"")</f>
        <v/>
      </c>
      <c r="V33" s="27" t="str">
        <f>IF(AND($G$19&gt;=$M33,$G$19&lt;$M38),O33*(1),"")</f>
        <v/>
      </c>
      <c r="W33" s="27" t="str">
        <f>IF(AND($G$19&gt;=$M33,$G$19&lt;$M38),P33*(1),"")</f>
        <v/>
      </c>
      <c r="X33" s="27" t="str">
        <f>IF(AND($G$19&gt;=$M33,$G$19&lt;$M38),Q33*(1),"")</f>
        <v/>
      </c>
      <c r="Y33" s="27" t="str">
        <f>IF(AND($G$19&gt;=$M33,$G$19&lt;$M38),R33*(1),"")</f>
        <v/>
      </c>
      <c r="AI33" s="4">
        <v>36</v>
      </c>
    </row>
    <row r="34" spans="1:35" ht="12.75" customHeight="1" x14ac:dyDescent="0.25">
      <c r="A34" s="9"/>
      <c r="B34"/>
      <c r="C34"/>
      <c r="D34"/>
      <c r="E34"/>
      <c r="F34"/>
      <c r="G34"/>
      <c r="H34"/>
      <c r="I34" s="6"/>
      <c r="J34" s="2"/>
      <c r="K34" s="2"/>
      <c r="M34" s="25"/>
      <c r="N34" s="26"/>
      <c r="O34" s="26"/>
      <c r="P34" s="26"/>
      <c r="Q34" s="26"/>
      <c r="R34" s="26"/>
      <c r="T34" s="24"/>
      <c r="U34" s="27"/>
      <c r="V34" s="27"/>
      <c r="W34" s="27"/>
      <c r="X34" s="27"/>
      <c r="Y34" s="27"/>
      <c r="AI34" s="4"/>
    </row>
    <row r="35" spans="1:35" ht="19.5" customHeight="1" x14ac:dyDescent="0.25">
      <c r="A35" s="9"/>
      <c r="B35" s="96" t="s">
        <v>57</v>
      </c>
      <c r="C35" s="99"/>
      <c r="D35"/>
      <c r="E35"/>
      <c r="F35"/>
      <c r="G35"/>
      <c r="H35"/>
      <c r="I35" s="6"/>
      <c r="J35" s="2"/>
      <c r="K35" s="2"/>
      <c r="M35" s="25"/>
      <c r="N35" s="26"/>
      <c r="O35" s="26"/>
      <c r="P35" s="26"/>
      <c r="Q35" s="26"/>
      <c r="R35" s="26"/>
      <c r="T35" s="24"/>
      <c r="U35" s="27"/>
      <c r="V35" s="27"/>
      <c r="W35" s="27"/>
      <c r="X35" s="27"/>
      <c r="Y35" s="27"/>
      <c r="AI35" s="4"/>
    </row>
    <row r="36" spans="1:35" ht="19.5" customHeight="1" x14ac:dyDescent="0.25">
      <c r="A36" s="9"/>
      <c r="B36"/>
      <c r="C36"/>
      <c r="D36"/>
      <c r="E36"/>
      <c r="F36"/>
      <c r="G36"/>
      <c r="H36"/>
      <c r="I36" s="6"/>
      <c r="J36" s="2"/>
      <c r="K36" s="2"/>
      <c r="M36" s="25"/>
      <c r="N36" s="26"/>
      <c r="O36" s="26"/>
      <c r="P36" s="26"/>
      <c r="Q36" s="26"/>
      <c r="R36" s="26"/>
      <c r="T36" s="24"/>
      <c r="U36" s="27"/>
      <c r="V36" s="27"/>
      <c r="W36" s="27"/>
      <c r="X36" s="27"/>
      <c r="Y36" s="27"/>
      <c r="AI36" s="4"/>
    </row>
    <row r="37" spans="1:35" ht="12.75" customHeight="1" x14ac:dyDescent="0.25">
      <c r="A37" s="9"/>
      <c r="B37"/>
      <c r="C37"/>
      <c r="D37"/>
      <c r="E37"/>
      <c r="F37"/>
      <c r="G37"/>
      <c r="H37"/>
      <c r="I37" s="6"/>
      <c r="J37" s="2"/>
      <c r="K37" s="2"/>
      <c r="M37" s="25"/>
      <c r="N37" s="26"/>
      <c r="O37" s="26"/>
      <c r="P37" s="26"/>
      <c r="Q37" s="26"/>
      <c r="R37" s="26"/>
      <c r="T37" s="24"/>
      <c r="U37" s="27"/>
      <c r="V37" s="27"/>
      <c r="W37" s="27"/>
      <c r="X37" s="27"/>
      <c r="Y37" s="27"/>
      <c r="AI37" s="4"/>
    </row>
    <row r="38" spans="1:35" ht="19.5" customHeight="1" x14ac:dyDescent="0.25">
      <c r="A38" s="9"/>
      <c r="B38"/>
      <c r="C38"/>
      <c r="D38"/>
      <c r="E38"/>
      <c r="F38"/>
      <c r="G38"/>
      <c r="H38"/>
      <c r="I38" s="6"/>
      <c r="J38" s="2"/>
      <c r="K38" s="2"/>
      <c r="M38" s="25">
        <v>5000</v>
      </c>
      <c r="N38" s="26">
        <v>9.9745466890823656E-2</v>
      </c>
      <c r="O38" s="26">
        <v>5.2369587463164252E-2</v>
      </c>
      <c r="P38" s="26">
        <v>3.3451593032954856E-2</v>
      </c>
      <c r="Q38" s="26">
        <v>2.6309607128152647E-2</v>
      </c>
      <c r="R38" s="26">
        <v>2.1220151364575186E-2</v>
      </c>
      <c r="T38" s="24">
        <v>5000</v>
      </c>
      <c r="U38" s="27" t="str">
        <f t="shared" ref="U38:Y42" si="0">IF(AND($G$19&gt;=$M38,$G$19&lt;$M39),N38*(1),"")</f>
        <v/>
      </c>
      <c r="V38" s="27" t="str">
        <f t="shared" si="0"/>
        <v/>
      </c>
      <c r="W38" s="27" t="str">
        <f t="shared" si="0"/>
        <v/>
      </c>
      <c r="X38" s="27" t="str">
        <f t="shared" si="0"/>
        <v/>
      </c>
      <c r="Y38" s="27" t="str">
        <f t="shared" si="0"/>
        <v/>
      </c>
      <c r="AI38" s="4">
        <v>48</v>
      </c>
    </row>
    <row r="39" spans="1:35" ht="12.75" customHeight="1" x14ac:dyDescent="0.25">
      <c r="A39" s="9"/>
      <c r="B39"/>
      <c r="C39"/>
      <c r="D39"/>
      <c r="E39"/>
      <c r="F39"/>
      <c r="G39"/>
      <c r="H39"/>
      <c r="I39" s="6"/>
      <c r="J39" s="2"/>
      <c r="K39" s="2"/>
      <c r="M39" s="25">
        <v>10000</v>
      </c>
      <c r="N39" s="26">
        <v>9.4726335291336977E-2</v>
      </c>
      <c r="O39" s="26">
        <v>4.8916258802396216E-2</v>
      </c>
      <c r="P39" s="26">
        <v>3.2978428886317537E-2</v>
      </c>
      <c r="Q39" s="26">
        <v>2.60158758689755E-2</v>
      </c>
      <c r="R39" s="26">
        <v>2.1004358998107785E-2</v>
      </c>
      <c r="T39" s="24">
        <v>10000</v>
      </c>
      <c r="U39" s="27" t="str">
        <f t="shared" si="0"/>
        <v/>
      </c>
      <c r="V39" s="27" t="str">
        <f t="shared" si="0"/>
        <v/>
      </c>
      <c r="W39" s="27" t="str">
        <f t="shared" si="0"/>
        <v/>
      </c>
      <c r="X39" s="27" t="str">
        <f t="shared" si="0"/>
        <v/>
      </c>
      <c r="Y39" s="27" t="str">
        <f t="shared" si="0"/>
        <v/>
      </c>
      <c r="AI39" s="4">
        <v>60</v>
      </c>
    </row>
    <row r="40" spans="1:35" ht="19.5" customHeight="1" x14ac:dyDescent="0.25">
      <c r="A40" s="9"/>
      <c r="B40"/>
      <c r="C40"/>
      <c r="D40"/>
      <c r="E40"/>
      <c r="F40"/>
      <c r="G40"/>
      <c r="H40"/>
      <c r="I40" s="6"/>
      <c r="J40" s="2"/>
      <c r="K40" s="2"/>
      <c r="M40" s="25">
        <v>25000</v>
      </c>
      <c r="N40" s="26">
        <v>9.3733884306504048E-2</v>
      </c>
      <c r="O40" s="26">
        <v>4.8694843721583551E-2</v>
      </c>
      <c r="P40" s="26">
        <v>3.2717263750839054E-2</v>
      </c>
      <c r="Q40" s="26">
        <v>2.5338795904789328E-2</v>
      </c>
      <c r="R40" s="26">
        <v>2.0732092044198146E-2</v>
      </c>
      <c r="T40" s="24">
        <v>25000</v>
      </c>
      <c r="U40" s="27" t="str">
        <f t="shared" si="0"/>
        <v/>
      </c>
      <c r="V40" s="27" t="str">
        <f t="shared" si="0"/>
        <v/>
      </c>
      <c r="W40" s="27" t="str">
        <f t="shared" si="0"/>
        <v/>
      </c>
      <c r="X40" s="27" t="str">
        <f t="shared" si="0"/>
        <v/>
      </c>
      <c r="Y40" s="27" t="str">
        <f t="shared" si="0"/>
        <v/>
      </c>
      <c r="AI40" s="4"/>
    </row>
    <row r="41" spans="1:35" ht="6.4" customHeight="1" x14ac:dyDescent="0.3">
      <c r="A41" s="1"/>
      <c r="B41"/>
      <c r="C41"/>
      <c r="D41"/>
      <c r="E41"/>
      <c r="F41"/>
      <c r="G41"/>
      <c r="H41"/>
      <c r="I41" s="6"/>
      <c r="J41" s="2"/>
      <c r="K41" s="2"/>
      <c r="M41" s="25">
        <v>50000</v>
      </c>
      <c r="N41" s="26">
        <v>9.2751771221796162E-2</v>
      </c>
      <c r="O41" s="26">
        <v>4.8403724344147747E-2</v>
      </c>
      <c r="P41" s="26">
        <v>3.2715868012972715E-2</v>
      </c>
      <c r="Q41" s="26">
        <v>2.5337358716996293E-2</v>
      </c>
      <c r="R41" s="26">
        <v>2.073541112678327E-2</v>
      </c>
      <c r="T41" s="24">
        <v>50000</v>
      </c>
      <c r="U41" s="27" t="str">
        <f t="shared" si="0"/>
        <v/>
      </c>
      <c r="V41" s="27" t="str">
        <f t="shared" si="0"/>
        <v/>
      </c>
      <c r="W41" s="27" t="str">
        <f t="shared" si="0"/>
        <v/>
      </c>
      <c r="X41" s="27" t="str">
        <f t="shared" si="0"/>
        <v/>
      </c>
      <c r="Y41" s="27" t="str">
        <f t="shared" si="0"/>
        <v/>
      </c>
      <c r="AI41" s="4"/>
    </row>
    <row r="42" spans="1:35" ht="6.4" customHeight="1" x14ac:dyDescent="0.3">
      <c r="A42" s="1"/>
      <c r="B42"/>
      <c r="C42"/>
      <c r="D42"/>
      <c r="E42"/>
      <c r="F42"/>
      <c r="G42"/>
      <c r="H42"/>
      <c r="I42" s="6"/>
      <c r="J42" s="2"/>
      <c r="K42" s="2"/>
      <c r="M42" s="25">
        <v>100000</v>
      </c>
      <c r="N42" s="26">
        <v>9.2751771221796162E-2</v>
      </c>
      <c r="O42" s="26">
        <v>4.8403724344147747E-2</v>
      </c>
      <c r="P42" s="26">
        <v>3.2715868012972715E-2</v>
      </c>
      <c r="Q42" s="26">
        <v>2.5337358716996293E-2</v>
      </c>
      <c r="R42" s="26">
        <v>2.073541112678327E-2</v>
      </c>
      <c r="T42" s="24">
        <v>100000</v>
      </c>
      <c r="U42" s="27" t="str">
        <f t="shared" si="0"/>
        <v/>
      </c>
      <c r="V42" s="29" t="str">
        <f t="shared" si="0"/>
        <v/>
      </c>
      <c r="W42" s="29" t="str">
        <f t="shared" si="0"/>
        <v/>
      </c>
      <c r="X42" s="29" t="str">
        <f t="shared" si="0"/>
        <v/>
      </c>
      <c r="Y42" s="29" t="str">
        <f t="shared" si="0"/>
        <v/>
      </c>
      <c r="AI42" s="4"/>
    </row>
    <row r="43" spans="1:35" ht="19.5" hidden="1" customHeight="1" thickBot="1" x14ac:dyDescent="0.35">
      <c r="A43" s="1"/>
      <c r="B43"/>
      <c r="C43"/>
      <c r="D43"/>
      <c r="E43"/>
      <c r="F43"/>
      <c r="G43"/>
      <c r="H43"/>
      <c r="I43" s="6"/>
      <c r="J43" s="2"/>
      <c r="K43" s="2"/>
      <c r="M43" s="24">
        <v>250000</v>
      </c>
      <c r="T43" s="24">
        <v>250000</v>
      </c>
      <c r="U43" s="31">
        <f>SUM(U33:U42)*$G$19</f>
        <v>0</v>
      </c>
      <c r="V43" s="31">
        <f>SUM(V33:V42)*$G$19</f>
        <v>0</v>
      </c>
      <c r="W43" s="32">
        <f>SUM(W33:W42)*$G$19</f>
        <v>0</v>
      </c>
      <c r="X43" s="32">
        <f>SUM(X33:X42)*$G$19</f>
        <v>0</v>
      </c>
      <c r="Y43" s="33">
        <f>SUM(Y33:Y42)*$G$19</f>
        <v>0</v>
      </c>
    </row>
    <row r="44" spans="1:35" ht="18.75" hidden="1" x14ac:dyDescent="0.3">
      <c r="A44" s="1"/>
      <c r="B44"/>
      <c r="C44"/>
      <c r="D44"/>
      <c r="E44"/>
      <c r="F44"/>
      <c r="G44"/>
      <c r="H44"/>
      <c r="I44" s="6"/>
      <c r="J44" s="2"/>
      <c r="K44" s="2"/>
    </row>
    <row r="45" spans="1:35" ht="18" hidden="1" x14ac:dyDescent="0.25">
      <c r="A45" s="9"/>
      <c r="B45"/>
      <c r="C45"/>
      <c r="D45"/>
      <c r="E45"/>
      <c r="F45"/>
      <c r="G45"/>
      <c r="H45"/>
      <c r="I45" s="6"/>
      <c r="J45" s="2"/>
      <c r="K45" s="2"/>
    </row>
    <row r="46" spans="1:35" ht="18.75" hidden="1" x14ac:dyDescent="0.3">
      <c r="A46" s="1"/>
      <c r="B46"/>
      <c r="C46"/>
      <c r="D46"/>
      <c r="E46"/>
      <c r="F46"/>
      <c r="G46"/>
      <c r="H46"/>
      <c r="I46" s="6"/>
      <c r="J46" s="2"/>
      <c r="K46" s="2"/>
      <c r="T46" s="3" t="s">
        <v>33</v>
      </c>
      <c r="U46" s="3"/>
      <c r="V46" s="38" t="str">
        <f>IF(G23=12,U43,IF(G23=24,V43,IF(G23=36,W43,IF(G23=48,X43,IF(G23=60,Y43,"")))))</f>
        <v/>
      </c>
    </row>
    <row r="47" spans="1:35" ht="18.75" hidden="1" x14ac:dyDescent="0.3">
      <c r="A47" s="1"/>
      <c r="B47"/>
      <c r="C47"/>
      <c r="D47"/>
      <c r="E47"/>
      <c r="F47"/>
      <c r="G47"/>
      <c r="H47"/>
      <c r="I47" s="6"/>
      <c r="J47" s="2"/>
      <c r="K47" s="2"/>
    </row>
    <row r="48" spans="1:35" s="42" customFormat="1" ht="23.25" hidden="1" x14ac:dyDescent="0.35">
      <c r="A48" s="39"/>
      <c r="B48"/>
      <c r="C48"/>
      <c r="D48"/>
      <c r="E48"/>
      <c r="F48"/>
      <c r="G48"/>
      <c r="H48"/>
      <c r="I48" s="40"/>
      <c r="J48" s="41"/>
      <c r="K48" s="41"/>
      <c r="T48" s="43"/>
      <c r="U48" s="43"/>
    </row>
    <row r="49" spans="1:11" ht="18.75" hidden="1" x14ac:dyDescent="0.3">
      <c r="A49" s="1"/>
      <c r="B49"/>
      <c r="C49"/>
      <c r="D49"/>
      <c r="E49"/>
      <c r="F49"/>
      <c r="G49"/>
      <c r="H49"/>
      <c r="I49" s="6"/>
      <c r="J49" s="2"/>
      <c r="K49" s="2"/>
    </row>
    <row r="50" spans="1:11" ht="18.75" hidden="1" x14ac:dyDescent="0.3">
      <c r="A50" s="1"/>
      <c r="B50"/>
      <c r="C50"/>
      <c r="D50"/>
      <c r="E50"/>
      <c r="F50"/>
      <c r="G50"/>
      <c r="H50"/>
      <c r="I50" s="21"/>
      <c r="J50" s="2"/>
      <c r="K50" s="2"/>
    </row>
    <row r="51" spans="1:11" ht="18.75" hidden="1" x14ac:dyDescent="0.3">
      <c r="A51" s="1"/>
      <c r="B51"/>
      <c r="C51"/>
      <c r="D51"/>
      <c r="E51"/>
      <c r="F51"/>
      <c r="G51"/>
      <c r="H51"/>
      <c r="I51" s="44"/>
      <c r="J51" s="45"/>
      <c r="K51" s="45"/>
    </row>
    <row r="52" spans="1:11" ht="18.75" hidden="1" x14ac:dyDescent="0.3">
      <c r="A52" s="1"/>
      <c r="B52"/>
      <c r="C52"/>
      <c r="D52"/>
      <c r="E52"/>
      <c r="F52"/>
      <c r="G52"/>
      <c r="H52"/>
      <c r="I52" s="44"/>
      <c r="J52" s="45"/>
      <c r="K52" s="45"/>
    </row>
    <row r="53" spans="1:11" ht="18.75" hidden="1" x14ac:dyDescent="0.3">
      <c r="A53" s="1"/>
      <c r="B53"/>
      <c r="C53"/>
      <c r="D53"/>
      <c r="E53"/>
      <c r="F53"/>
      <c r="G53"/>
      <c r="H53"/>
      <c r="I53" s="44"/>
      <c r="J53" s="45"/>
      <c r="K53" s="45"/>
    </row>
    <row r="54" spans="1:11" ht="18.75" hidden="1" x14ac:dyDescent="0.3">
      <c r="A54" s="1"/>
      <c r="B54"/>
      <c r="C54"/>
      <c r="D54"/>
      <c r="E54"/>
      <c r="F54"/>
      <c r="G54"/>
      <c r="H54"/>
      <c r="I54" s="45"/>
      <c r="J54" s="45"/>
      <c r="K54" s="45"/>
    </row>
    <row r="55" spans="1:11" ht="22.5" hidden="1" customHeight="1" x14ac:dyDescent="0.35">
      <c r="A55" s="51"/>
      <c r="B55"/>
      <c r="C55"/>
      <c r="D55"/>
      <c r="E55"/>
      <c r="F55"/>
      <c r="G55"/>
      <c r="H55"/>
      <c r="I55" s="45"/>
      <c r="J55" s="45"/>
      <c r="K55" s="45"/>
    </row>
    <row r="56" spans="1:11" ht="22.5" hidden="1" customHeight="1" x14ac:dyDescent="0.3">
      <c r="A56" s="53"/>
      <c r="B56"/>
      <c r="C56"/>
      <c r="D56"/>
      <c r="E56"/>
      <c r="F56"/>
      <c r="G56"/>
      <c r="H56"/>
      <c r="I56" s="45"/>
      <c r="J56" s="45"/>
      <c r="K56" s="45"/>
    </row>
    <row r="57" spans="1:11" ht="18.75" hidden="1" x14ac:dyDescent="0.3">
      <c r="A57" s="53"/>
      <c r="B57"/>
      <c r="C57"/>
      <c r="D57"/>
      <c r="E57"/>
      <c r="F57"/>
      <c r="G57"/>
      <c r="H57"/>
      <c r="I57" s="45"/>
      <c r="J57" s="45"/>
      <c r="K57" s="45"/>
    </row>
    <row r="58" spans="1:11" ht="18.75" hidden="1" x14ac:dyDescent="0.3">
      <c r="A58" s="53"/>
      <c r="B58"/>
      <c r="C58"/>
      <c r="D58"/>
      <c r="E58"/>
      <c r="F58"/>
      <c r="G58"/>
      <c r="H58"/>
      <c r="I58" s="45"/>
      <c r="J58" s="45"/>
    </row>
    <row r="59" spans="1:11" ht="18.75" hidden="1" x14ac:dyDescent="0.3">
      <c r="A59" s="53"/>
      <c r="B59"/>
      <c r="C59"/>
      <c r="D59"/>
      <c r="E59"/>
      <c r="F59"/>
      <c r="G59"/>
      <c r="H59"/>
    </row>
    <row r="60" spans="1:11" ht="18.75" hidden="1" x14ac:dyDescent="0.3">
      <c r="A60" s="53"/>
      <c r="B60"/>
      <c r="C60"/>
      <c r="D60"/>
      <c r="E60"/>
      <c r="F60"/>
      <c r="G60"/>
      <c r="H60"/>
    </row>
    <row r="61" spans="1:11" ht="20.25" hidden="1" customHeight="1" x14ac:dyDescent="0.3">
      <c r="A61" s="53"/>
      <c r="B61"/>
      <c r="C61"/>
      <c r="D61"/>
      <c r="E61"/>
      <c r="F61"/>
      <c r="G61"/>
      <c r="H61"/>
    </row>
    <row r="62" spans="1:11" ht="18.75" hidden="1" x14ac:dyDescent="0.3">
      <c r="A62" s="53"/>
      <c r="B62"/>
      <c r="C62"/>
      <c r="D62"/>
      <c r="E62"/>
      <c r="F62"/>
      <c r="G62"/>
      <c r="H62"/>
    </row>
    <row r="63" spans="1:11" ht="18.75" hidden="1" x14ac:dyDescent="0.3">
      <c r="A63" s="1"/>
      <c r="B63"/>
      <c r="C63"/>
      <c r="D63"/>
      <c r="E63"/>
      <c r="F63"/>
      <c r="G63"/>
      <c r="H63"/>
    </row>
    <row r="64" spans="1:11" ht="18.75" hidden="1" x14ac:dyDescent="0.3">
      <c r="A64" s="1"/>
      <c r="B64"/>
      <c r="C64"/>
      <c r="D64"/>
      <c r="E64"/>
      <c r="F64"/>
      <c r="G64"/>
      <c r="H64"/>
    </row>
    <row r="65" spans="2:8" ht="18.75" hidden="1" x14ac:dyDescent="0.3">
      <c r="B65"/>
      <c r="C65"/>
      <c r="D65"/>
      <c r="E65"/>
      <c r="F65"/>
      <c r="G65"/>
      <c r="H65"/>
    </row>
    <row r="66" spans="2:8" ht="18.75" hidden="1" x14ac:dyDescent="0.3">
      <c r="B66"/>
      <c r="C66"/>
      <c r="D66"/>
      <c r="E66"/>
      <c r="F66"/>
      <c r="G66"/>
      <c r="H66"/>
    </row>
    <row r="67" spans="2:8" ht="18.75" hidden="1" x14ac:dyDescent="0.3">
      <c r="B67"/>
      <c r="C67"/>
      <c r="D67"/>
      <c r="E67"/>
      <c r="F67"/>
      <c r="G67"/>
      <c r="H67"/>
    </row>
    <row r="68" spans="2:8" ht="18.75" hidden="1" x14ac:dyDescent="0.3">
      <c r="B68"/>
      <c r="C68"/>
      <c r="D68"/>
      <c r="E68"/>
      <c r="F68"/>
      <c r="G68"/>
      <c r="H68"/>
    </row>
    <row r="69" spans="2:8" ht="18.75" hidden="1" x14ac:dyDescent="0.3">
      <c r="B69"/>
      <c r="C69"/>
      <c r="D69"/>
      <c r="E69"/>
      <c r="F69"/>
      <c r="G69"/>
      <c r="H69"/>
    </row>
    <row r="70" spans="2:8" ht="18.75" hidden="1" x14ac:dyDescent="0.3">
      <c r="B70"/>
      <c r="C70"/>
      <c r="D70"/>
      <c r="E70"/>
      <c r="F70"/>
      <c r="G70"/>
      <c r="H70"/>
    </row>
    <row r="71" spans="2:8" ht="18.75" hidden="1" x14ac:dyDescent="0.3">
      <c r="B71"/>
      <c r="C71"/>
      <c r="D71"/>
      <c r="E71"/>
      <c r="F71"/>
      <c r="G71"/>
      <c r="H71"/>
    </row>
    <row r="72" spans="2:8" ht="18.75" hidden="1" x14ac:dyDescent="0.3">
      <c r="B72"/>
      <c r="C72"/>
      <c r="D72"/>
      <c r="E72"/>
      <c r="F72"/>
      <c r="G72"/>
      <c r="H72"/>
    </row>
    <row r="73" spans="2:8" ht="18.75" hidden="1" x14ac:dyDescent="0.3">
      <c r="B73"/>
      <c r="C73"/>
      <c r="D73"/>
      <c r="E73"/>
      <c r="F73"/>
      <c r="G73"/>
      <c r="H73"/>
    </row>
    <row r="74" spans="2:8" ht="18.75" hidden="1" x14ac:dyDescent="0.3">
      <c r="B74"/>
      <c r="C74"/>
      <c r="D74"/>
      <c r="E74"/>
      <c r="F74"/>
      <c r="G74"/>
      <c r="H74"/>
    </row>
    <row r="75" spans="2:8" ht="18.75" hidden="1" x14ac:dyDescent="0.3">
      <c r="B75"/>
      <c r="C75"/>
      <c r="D75"/>
      <c r="E75"/>
      <c r="F75"/>
      <c r="G75"/>
      <c r="H75"/>
    </row>
    <row r="76" spans="2:8" ht="18.75" hidden="1" x14ac:dyDescent="0.3">
      <c r="B76"/>
      <c r="C76"/>
      <c r="D76"/>
      <c r="E76"/>
      <c r="F76"/>
      <c r="G76"/>
      <c r="H76"/>
    </row>
  </sheetData>
  <mergeCells count="9">
    <mergeCell ref="C15:G16"/>
    <mergeCell ref="B23:G24"/>
    <mergeCell ref="C20:G21"/>
    <mergeCell ref="B1:I1"/>
    <mergeCell ref="A2:I2"/>
    <mergeCell ref="A3:I3"/>
    <mergeCell ref="B4:G4"/>
    <mergeCell ref="B5:G6"/>
    <mergeCell ref="B7:G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osted xmlns="390a0996-1a8e-4d3e-be70-0a8faa89299c">2021-03-17T11:24:11Z</Posted>
    <Vendor xmlns="390a0996-1a8e-4d3e-be70-0a8faa8929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2AEA8150AE824F8C85F43AFC735289" ma:contentTypeVersion="14" ma:contentTypeDescription="Create a new document." ma:contentTypeScope="" ma:versionID="d1005920c0537f0685549ee7559bf24f">
  <xsd:schema xmlns:xsd="http://www.w3.org/2001/XMLSchema" xmlns:xs="http://www.w3.org/2001/XMLSchema" xmlns:p="http://schemas.microsoft.com/office/2006/metadata/properties" xmlns:ns2="390a0996-1a8e-4d3e-be70-0a8faa89299c" xmlns:ns3="0ea017d9-b1d8-4a60-8b46-4954341e76ab" targetNamespace="http://schemas.microsoft.com/office/2006/metadata/properties" ma:root="true" ma:fieldsID="b7d015cc037f4baec98b393ce186a956" ns2:_="" ns3:_="">
    <xsd:import namespace="390a0996-1a8e-4d3e-be70-0a8faa89299c"/>
    <xsd:import namespace="0ea017d9-b1d8-4a60-8b46-4954341e76a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Posted" minOccurs="0"/>
                <xsd:element ref="ns2:MediaServiceDateTaken" minOccurs="0"/>
                <xsd:element ref="ns2:Vendo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0a0996-1a8e-4d3e-be70-0a8faa892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Posted" ma:index="14" nillable="true" ma:displayName="Posted" ma:default="[today]" ma:format="DateTime" ma:internalName="Posted">
      <xsd:simpleType>
        <xsd:restriction base="dms:DateTime"/>
      </xsd:simpleType>
    </xsd:element>
    <xsd:element name="MediaServiceDateTaken" ma:index="15" nillable="true" ma:displayName="MediaServiceDateTaken" ma:hidden="true" ma:internalName="MediaServiceDateTaken" ma:readOnly="true">
      <xsd:simpleType>
        <xsd:restriction base="dms:Text"/>
      </xsd:simpleType>
    </xsd:element>
    <xsd:element name="Vendor" ma:index="16" nillable="true" ma:displayName="Vendor" ma:format="Dropdown" ma:internalName="Vendor">
      <xsd:simpleType>
        <xsd:restriction base="dms:Text">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a017d9-b1d8-4a60-8b46-4954341e76a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962E66-DEC9-4469-8F58-E07817B6FC27}">
  <ds:schemaRefs>
    <ds:schemaRef ds:uri="http://schemas.microsoft.com/office/2006/metadata/properties"/>
    <ds:schemaRef ds:uri="http://schemas.microsoft.com/office/infopath/2007/PartnerControls"/>
    <ds:schemaRef ds:uri="390a0996-1a8e-4d3e-be70-0a8faa89299c"/>
  </ds:schemaRefs>
</ds:datastoreItem>
</file>

<file path=customXml/itemProps2.xml><?xml version="1.0" encoding="utf-8"?>
<ds:datastoreItem xmlns:ds="http://schemas.openxmlformats.org/officeDocument/2006/customXml" ds:itemID="{014091D9-4C58-4B1C-8EA9-D418D14D0E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0a0996-1a8e-4d3e-be70-0a8faa89299c"/>
    <ds:schemaRef ds:uri="0ea017d9-b1d8-4a60-8b46-4954341e7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D57D0-4483-4809-9090-BC30F8CF1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P3 Profit Calculator</vt:lpstr>
      <vt:lpstr>More About P3</vt:lpstr>
    </vt:vector>
  </TitlesOfParts>
  <Manager/>
  <Company>GreatAmerica Financial Services,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abernhar</dc:creator>
  <cp:keywords/>
  <dc:description/>
  <cp:lastModifiedBy>Courtney Magner</cp:lastModifiedBy>
  <cp:revision/>
  <dcterms:created xsi:type="dcterms:W3CDTF">2021-03-16T15:20:10Z</dcterms:created>
  <dcterms:modified xsi:type="dcterms:W3CDTF">2024-03-01T17:52:30Z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0x010100D62AEA8150AE824F8C85F43AFC735289</vt:lpwstr>
  </property>
</Properties>
</file>